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rinterSettings/printerSettings1.bin" ContentType="application/vnd.openxmlformats-officedocument.spreadsheetml.printerSettings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rinterSettings/printerSettings2.bin" ContentType="application/vnd.openxmlformats-officedocument.spreadsheetml.printerSettings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rinterSettings/printerSettings3.bin" ContentType="application/vnd.openxmlformats-officedocument.spreadsheetml.printerSettings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rinterSettings/printerSettings4.bin" ContentType="application/vnd.openxmlformats-officedocument.spreadsheetml.printerSettings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rinterSettings/printerSettings5.bin" ContentType="application/vnd.openxmlformats-officedocument.spreadsheetml.printerSettings"/>
  <Override PartName="/xl/drawings/drawing12.xml" ContentType="application/vnd.openxmlformats-officedocument.drawing+xml"/>
  <Override PartName="/xl/printerSettings/printerSettings6.bin" ContentType="application/vnd.openxmlformats-officedocument.spreadsheetml.printerSettings"/>
  <Override PartName="/xl/drawings/drawing13.xml" ContentType="application/vnd.openxmlformats-officedocument.drawing+xml"/>
  <Override PartName="/xl/printerSettings/printerSettings7.bin" ContentType="application/vnd.openxmlformats-officedocument.spreadsheetml.printerSettings"/>
  <Override PartName="/xl/drawings/drawing14.xml" ContentType="application/vnd.openxmlformats-officedocument.drawing+xml"/>
  <Override PartName="/xl/printerSettings/printerSettings8.bin" ContentType="application/vnd.openxmlformats-officedocument.spreadsheetml.printerSettings"/>
  <Override PartName="/xl/drawings/drawing15.xml" ContentType="application/vnd.openxmlformats-officedocument.drawing+xml"/>
  <Override PartName="/xl/printerSettings/printerSettings9.bin" ContentType="application/vnd.openxmlformats-officedocument.spreadsheetml.printerSettings"/>
  <Override PartName="/xl/drawings/drawing16.xml" ContentType="application/vnd.openxmlformats-officedocument.drawing+xml"/>
  <Override PartName="/xl/printerSettings/printerSettings10.bin" ContentType="application/vnd.openxmlformats-officedocument.spreadsheetml.printerSettings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webseite\duale_hs_bw\_vl_wow19b\2020_05_25_regr_korr\"/>
    </mc:Choice>
  </mc:AlternateContent>
  <xr:revisionPtr revIDLastSave="0" documentId="13_ncr:1_{0CD8DAC0-63DF-489F-B8E7-9C3494C0B89B}" xr6:coauthVersionLast="45" xr6:coauthVersionMax="45" xr10:uidLastSave="{00000000-0000-0000-0000-000000000000}"/>
  <bookViews>
    <workbookView xWindow="8865" yWindow="2625" windowWidth="17160" windowHeight="11985" firstSheet="13" activeTab="17" xr2:uid="{46684AA3-BDF7-4445-9765-BE4C4DCDB72F}"/>
  </bookViews>
  <sheets>
    <sheet name="einstieg_pos_korr_a" sheetId="9" r:id="rId1"/>
    <sheet name="einstieg_pos_korr_b" sheetId="10" r:id="rId2"/>
    <sheet name="einstieg_neg_korr_a" sheetId="11" r:id="rId3"/>
    <sheet name="einstieg_neg_korr_b" sheetId="13" r:id="rId4"/>
    <sheet name="einstieg_var_korr_a" sheetId="12" r:id="rId5"/>
    <sheet name="b1_groesse_gewicht" sheetId="1" r:id="rId6"/>
    <sheet name="noten" sheetId="2" r:id="rId7"/>
    <sheet name="loesung_a1" sheetId="7" r:id="rId8"/>
    <sheet name="loesung_a2" sheetId="8" r:id="rId9"/>
    <sheet name="loesung_a3" sheetId="17" r:id="rId10"/>
    <sheet name="loesung_a4" sheetId="14" r:id="rId11"/>
    <sheet name="loesung_a6" sheetId="5" r:id="rId12"/>
    <sheet name="loesung_a7" sheetId="18" r:id="rId13"/>
    <sheet name="loesung_a8_teil_1" sheetId="15" r:id="rId14"/>
    <sheet name="loesung_a8_teil_2" sheetId="16" r:id="rId15"/>
    <sheet name="turnen" sheetId="3" r:id="rId16"/>
    <sheet name="bluete_1" sheetId="4" r:id="rId17"/>
    <sheet name="bluete_2" sheetId="6" r:id="rId18"/>
  </sheets>
  <externalReferences>
    <externalReference r:id="rId19"/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8" l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18" i="18"/>
  <c r="H6" i="18"/>
  <c r="I6" i="18" s="1"/>
  <c r="F15" i="18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5" i="18"/>
  <c r="H39" i="18" l="1"/>
  <c r="I39" i="18"/>
  <c r="H15" i="18"/>
  <c r="I5" i="18"/>
  <c r="I15" i="18" s="1"/>
  <c r="C15" i="17"/>
  <c r="B24" i="17"/>
  <c r="E7" i="17"/>
  <c r="F7" i="17"/>
  <c r="G7" i="17"/>
  <c r="E8" i="17"/>
  <c r="F8" i="17"/>
  <c r="G8" i="17"/>
  <c r="B13" i="17"/>
  <c r="C12" i="17"/>
  <c r="B12" i="17"/>
  <c r="G11" i="17"/>
  <c r="F11" i="17"/>
  <c r="E11" i="17"/>
  <c r="G10" i="17"/>
  <c r="F10" i="17"/>
  <c r="E10" i="17"/>
  <c r="G9" i="17"/>
  <c r="F9" i="17"/>
  <c r="E9" i="17"/>
  <c r="G6" i="17"/>
  <c r="F6" i="17"/>
  <c r="E6" i="17"/>
  <c r="G5" i="17"/>
  <c r="F5" i="17"/>
  <c r="E5" i="17"/>
  <c r="G4" i="17"/>
  <c r="F4" i="17"/>
  <c r="E4" i="17"/>
  <c r="F12" i="17" l="1"/>
  <c r="G12" i="17"/>
  <c r="E12" i="17"/>
  <c r="F15" i="17"/>
  <c r="F16" i="17"/>
  <c r="G4" i="15"/>
  <c r="F4" i="15"/>
  <c r="G28" i="15"/>
  <c r="F28" i="15"/>
  <c r="G28" i="16"/>
  <c r="F28" i="16"/>
  <c r="G4" i="16"/>
  <c r="F4" i="16"/>
  <c r="F38" i="16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H29" i="16"/>
  <c r="I29" i="16" s="1"/>
  <c r="F14" i="16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5" i="16"/>
  <c r="I5" i="16" s="1"/>
  <c r="F38" i="15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F14" i="15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16" i="7"/>
  <c r="I15" i="7"/>
  <c r="I17" i="8"/>
  <c r="I16" i="8"/>
  <c r="I18" i="14"/>
  <c r="I17" i="14"/>
  <c r="E6" i="14"/>
  <c r="F6" i="14"/>
  <c r="G6" i="14"/>
  <c r="E7" i="14"/>
  <c r="F7" i="14"/>
  <c r="G7" i="14"/>
  <c r="B13" i="14"/>
  <c r="C12" i="14"/>
  <c r="B12" i="14"/>
  <c r="G11" i="14"/>
  <c r="F11" i="14"/>
  <c r="E11" i="14"/>
  <c r="G10" i="14"/>
  <c r="F10" i="14"/>
  <c r="E10" i="14"/>
  <c r="G9" i="14"/>
  <c r="F9" i="14"/>
  <c r="E9" i="14"/>
  <c r="G8" i="14"/>
  <c r="F8" i="14"/>
  <c r="E8" i="14"/>
  <c r="G5" i="14"/>
  <c r="F5" i="14"/>
  <c r="E5" i="14"/>
  <c r="G4" i="14"/>
  <c r="F4" i="14"/>
  <c r="E4" i="14"/>
  <c r="I16" i="17" l="1"/>
  <c r="I18" i="17" s="1"/>
  <c r="I15" i="17"/>
  <c r="I17" i="17" s="1"/>
  <c r="H38" i="16"/>
  <c r="I14" i="16"/>
  <c r="I30" i="16"/>
  <c r="I38" i="16" s="1"/>
  <c r="H14" i="16"/>
  <c r="H38" i="15"/>
  <c r="I29" i="15"/>
  <c r="I38" i="15" s="1"/>
  <c r="H14" i="15"/>
  <c r="I5" i="15"/>
  <c r="I14" i="15" s="1"/>
  <c r="F12" i="14"/>
  <c r="E12" i="14"/>
  <c r="G12" i="14"/>
  <c r="F15" i="14"/>
  <c r="F16" i="14"/>
  <c r="C17" i="13"/>
  <c r="B15" i="13"/>
  <c r="C21" i="13" s="1"/>
  <c r="D14" i="13"/>
  <c r="C14" i="13"/>
  <c r="C16" i="13" s="1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G14" i="13" s="1"/>
  <c r="F4" i="13"/>
  <c r="F14" i="13" s="1"/>
  <c r="E4" i="13"/>
  <c r="E14" i="13" s="1"/>
  <c r="B15" i="10"/>
  <c r="D14" i="10"/>
  <c r="C14" i="10"/>
  <c r="G13" i="10"/>
  <c r="F13" i="10"/>
  <c r="E13" i="10"/>
  <c r="G12" i="10"/>
  <c r="F12" i="10"/>
  <c r="E12" i="10"/>
  <c r="G11" i="10"/>
  <c r="F11" i="10"/>
  <c r="E11" i="10"/>
  <c r="G10" i="10"/>
  <c r="F10" i="10"/>
  <c r="E10" i="10"/>
  <c r="G9" i="10"/>
  <c r="F9" i="10"/>
  <c r="E9" i="10"/>
  <c r="G8" i="10"/>
  <c r="F8" i="10"/>
  <c r="E8" i="10"/>
  <c r="G7" i="10"/>
  <c r="F7" i="10"/>
  <c r="E7" i="10"/>
  <c r="G6" i="10"/>
  <c r="F6" i="10"/>
  <c r="E6" i="10"/>
  <c r="G5" i="10"/>
  <c r="F5" i="10"/>
  <c r="E5" i="10"/>
  <c r="G4" i="10"/>
  <c r="G14" i="10" s="1"/>
  <c r="F4" i="10"/>
  <c r="F14" i="10" s="1"/>
  <c r="E4" i="10"/>
  <c r="E14" i="10" s="1"/>
  <c r="D13" i="12"/>
  <c r="D15" i="12" s="1"/>
  <c r="C13" i="12"/>
  <c r="C15" i="12" s="1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G4" i="12"/>
  <c r="F4" i="12"/>
  <c r="E4" i="12"/>
  <c r="G3" i="12"/>
  <c r="G13" i="12" s="1"/>
  <c r="C22" i="12" s="1"/>
  <c r="F3" i="12"/>
  <c r="F13" i="12" s="1"/>
  <c r="C20" i="12" s="1"/>
  <c r="E3" i="12"/>
  <c r="E13" i="12" s="1"/>
  <c r="C19" i="12" s="1"/>
  <c r="D15" i="11"/>
  <c r="D13" i="11"/>
  <c r="C13" i="11"/>
  <c r="C15" i="11" s="1"/>
  <c r="G12" i="11"/>
  <c r="F12" i="11"/>
  <c r="E12" i="11"/>
  <c r="G11" i="11"/>
  <c r="F11" i="11"/>
  <c r="E11" i="11"/>
  <c r="G10" i="11"/>
  <c r="F10" i="11"/>
  <c r="E10" i="11"/>
  <c r="G9" i="11"/>
  <c r="F9" i="11"/>
  <c r="E9" i="11"/>
  <c r="G8" i="11"/>
  <c r="F8" i="11"/>
  <c r="E8" i="11"/>
  <c r="G7" i="11"/>
  <c r="F7" i="11"/>
  <c r="E7" i="11"/>
  <c r="G6" i="11"/>
  <c r="F6" i="11"/>
  <c r="E6" i="11"/>
  <c r="G5" i="11"/>
  <c r="F5" i="11"/>
  <c r="E5" i="11"/>
  <c r="G4" i="11"/>
  <c r="F4" i="11"/>
  <c r="E4" i="11"/>
  <c r="G3" i="11"/>
  <c r="G13" i="11" s="1"/>
  <c r="C22" i="11" s="1"/>
  <c r="F3" i="11"/>
  <c r="F13" i="11" s="1"/>
  <c r="C20" i="11" s="1"/>
  <c r="E3" i="11"/>
  <c r="E13" i="11" s="1"/>
  <c r="D15" i="9"/>
  <c r="D13" i="9"/>
  <c r="C13" i="9"/>
  <c r="C15" i="9" s="1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7" i="9"/>
  <c r="F7" i="9"/>
  <c r="E7" i="9"/>
  <c r="G6" i="9"/>
  <c r="F6" i="9"/>
  <c r="E6" i="9"/>
  <c r="G5" i="9"/>
  <c r="F5" i="9"/>
  <c r="E5" i="9"/>
  <c r="G4" i="9"/>
  <c r="F4" i="9"/>
  <c r="E4" i="9"/>
  <c r="G3" i="9"/>
  <c r="G13" i="9" s="1"/>
  <c r="C22" i="9" s="1"/>
  <c r="F3" i="9"/>
  <c r="F13" i="9" s="1"/>
  <c r="C20" i="9" s="1"/>
  <c r="E3" i="9"/>
  <c r="E13" i="9" s="1"/>
  <c r="C20" i="17" l="1"/>
  <c r="C19" i="17" s="1"/>
  <c r="C17" i="17"/>
  <c r="C15" i="14"/>
  <c r="I15" i="14"/>
  <c r="I16" i="14"/>
  <c r="C19" i="13"/>
  <c r="C20" i="13"/>
  <c r="C16" i="10"/>
  <c r="C17" i="10"/>
  <c r="C19" i="10"/>
  <c r="C20" i="10"/>
  <c r="C24" i="12"/>
  <c r="G19" i="12"/>
  <c r="G21" i="12" s="1"/>
  <c r="D17" i="12"/>
  <c r="C19" i="11"/>
  <c r="D17" i="11"/>
  <c r="C19" i="9"/>
  <c r="D17" i="9"/>
  <c r="C17" i="14" l="1"/>
  <c r="C20" i="14"/>
  <c r="C19" i="14" s="1"/>
  <c r="C25" i="13"/>
  <c r="C22" i="13"/>
  <c r="C23" i="13" s="1"/>
  <c r="C22" i="10"/>
  <c r="C23" i="10"/>
  <c r="C21" i="10"/>
  <c r="C25" i="10" s="1"/>
  <c r="C24" i="11"/>
  <c r="G19" i="11"/>
  <c r="G21" i="11" s="1"/>
  <c r="C24" i="9"/>
  <c r="G19" i="9"/>
  <c r="G21" i="9" s="1"/>
  <c r="B12" i="8" l="1"/>
  <c r="F14" i="8" s="1"/>
  <c r="C11" i="8"/>
  <c r="F15" i="8" s="1"/>
  <c r="B11" i="8"/>
  <c r="G10" i="8"/>
  <c r="F10" i="8"/>
  <c r="E10" i="8"/>
  <c r="G9" i="8"/>
  <c r="F9" i="8"/>
  <c r="E9" i="8"/>
  <c r="G8" i="8"/>
  <c r="F8" i="8"/>
  <c r="E8" i="8"/>
  <c r="G7" i="8"/>
  <c r="F7" i="8"/>
  <c r="E7" i="8"/>
  <c r="G6" i="8"/>
  <c r="F6" i="8"/>
  <c r="E6" i="8"/>
  <c r="G5" i="8"/>
  <c r="F5" i="8"/>
  <c r="E5" i="8"/>
  <c r="G4" i="8"/>
  <c r="G11" i="8" s="1"/>
  <c r="F4" i="8"/>
  <c r="F11" i="8" s="1"/>
  <c r="E4" i="8"/>
  <c r="E11" i="8" s="1"/>
  <c r="C14" i="8" s="1"/>
  <c r="B11" i="7"/>
  <c r="F13" i="7" s="1"/>
  <c r="C10" i="7"/>
  <c r="F14" i="7" s="1"/>
  <c r="B10" i="7"/>
  <c r="G9" i="7"/>
  <c r="F9" i="7"/>
  <c r="E9" i="7"/>
  <c r="G8" i="7"/>
  <c r="F8" i="7"/>
  <c r="E8" i="7"/>
  <c r="G7" i="7"/>
  <c r="F7" i="7"/>
  <c r="E7" i="7"/>
  <c r="G6" i="7"/>
  <c r="F6" i="7"/>
  <c r="E6" i="7"/>
  <c r="G5" i="7"/>
  <c r="F5" i="7"/>
  <c r="E5" i="7"/>
  <c r="G4" i="7"/>
  <c r="G10" i="7" s="1"/>
  <c r="I14" i="7" s="1"/>
  <c r="F4" i="7"/>
  <c r="F10" i="7" s="1"/>
  <c r="I13" i="7" s="1"/>
  <c r="E4" i="7"/>
  <c r="E10" i="7" s="1"/>
  <c r="C13" i="7" s="1"/>
  <c r="I14" i="8" l="1"/>
  <c r="C16" i="8" s="1"/>
  <c r="I15" i="8"/>
  <c r="C18" i="7"/>
  <c r="C15" i="7"/>
  <c r="C17" i="7"/>
  <c r="C19" i="8" l="1"/>
  <c r="C18" i="8" s="1"/>
  <c r="D24" i="3" l="1"/>
  <c r="C22" i="3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6" i="3"/>
  <c r="I6" i="3" s="1"/>
  <c r="H15" i="6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7" i="6"/>
  <c r="K7" i="6" s="1"/>
  <c r="J6" i="6"/>
  <c r="K6" i="6" s="1"/>
  <c r="I6" i="4"/>
  <c r="I7" i="4"/>
  <c r="I8" i="4"/>
  <c r="I9" i="4"/>
  <c r="I10" i="4"/>
  <c r="I11" i="4"/>
  <c r="I12" i="4"/>
  <c r="I5" i="4"/>
  <c r="I14" i="4" s="1"/>
  <c r="H14" i="4"/>
  <c r="H6" i="4"/>
  <c r="H7" i="4"/>
  <c r="H8" i="4"/>
  <c r="H9" i="4"/>
  <c r="H10" i="4"/>
  <c r="H11" i="4"/>
  <c r="H12" i="4"/>
  <c r="H5" i="4"/>
  <c r="F14" i="4"/>
  <c r="I22" i="3" l="1"/>
  <c r="K15" i="6"/>
  <c r="J15" i="6"/>
  <c r="M61" i="2"/>
  <c r="N59" i="2"/>
  <c r="O59" i="2"/>
  <c r="P59" i="2"/>
  <c r="Q59" i="2"/>
  <c r="R59" i="2"/>
  <c r="M59" i="2"/>
  <c r="N52" i="2"/>
  <c r="O52" i="2"/>
  <c r="P52" i="2"/>
  <c r="Q52" i="2"/>
  <c r="R52" i="2"/>
  <c r="N53" i="2"/>
  <c r="O53" i="2"/>
  <c r="P53" i="2"/>
  <c r="Q53" i="2"/>
  <c r="R53" i="2"/>
  <c r="N54" i="2"/>
  <c r="O54" i="2"/>
  <c r="P54" i="2"/>
  <c r="Q54" i="2"/>
  <c r="R54" i="2"/>
  <c r="N55" i="2"/>
  <c r="O55" i="2"/>
  <c r="P55" i="2"/>
  <c r="Q55" i="2"/>
  <c r="R55" i="2"/>
  <c r="N56" i="2"/>
  <c r="O56" i="2"/>
  <c r="P56" i="2"/>
  <c r="Q56" i="2"/>
  <c r="R56" i="2"/>
  <c r="N57" i="2"/>
  <c r="O57" i="2"/>
  <c r="P57" i="2"/>
  <c r="Q57" i="2"/>
  <c r="R57" i="2"/>
  <c r="M53" i="2"/>
  <c r="M54" i="2"/>
  <c r="M55" i="2"/>
  <c r="M56" i="2"/>
  <c r="M57" i="2"/>
  <c r="M52" i="2"/>
  <c r="G46" i="2"/>
  <c r="G45" i="2"/>
  <c r="G43" i="2"/>
  <c r="G42" i="2"/>
  <c r="G41" i="2"/>
  <c r="G39" i="2"/>
  <c r="G37" i="2"/>
  <c r="G36" i="2"/>
  <c r="B56" i="2"/>
  <c r="A56" i="2"/>
  <c r="AC51" i="1"/>
  <c r="AC52" i="1"/>
  <c r="AC53" i="1"/>
  <c r="AB50" i="1"/>
  <c r="AA51" i="1"/>
  <c r="AA52" i="1"/>
  <c r="AA53" i="1"/>
  <c r="X51" i="1"/>
  <c r="Y51" i="1"/>
  <c r="Y52" i="1"/>
  <c r="Y53" i="1"/>
  <c r="W51" i="1"/>
  <c r="W52" i="1"/>
  <c r="W53" i="1"/>
  <c r="U51" i="1"/>
  <c r="U52" i="1"/>
  <c r="U53" i="1"/>
  <c r="B43" i="1"/>
  <c r="A43" i="1"/>
  <c r="U50" i="1"/>
  <c r="W50" i="1"/>
  <c r="Y50" i="1"/>
  <c r="AA50" i="1"/>
  <c r="AC50" i="1"/>
  <c r="S51" i="1"/>
  <c r="S52" i="1"/>
  <c r="S53" i="1"/>
  <c r="R50" i="1"/>
  <c r="T49" i="1"/>
  <c r="T50" i="1" s="1"/>
  <c r="S50" i="1"/>
  <c r="AB49" i="1"/>
  <c r="Z49" i="1"/>
  <c r="Z50" i="1" s="1"/>
  <c r="X49" i="1"/>
  <c r="X50" i="1" s="1"/>
  <c r="V49" i="1"/>
  <c r="V50" i="1" s="1"/>
  <c r="P53" i="1"/>
  <c r="P52" i="1"/>
  <c r="P51" i="1"/>
  <c r="G40" i="1"/>
  <c r="G39" i="1"/>
  <c r="G38" i="1"/>
  <c r="G43" i="1"/>
  <c r="G42" i="1"/>
  <c r="G36" i="1"/>
  <c r="G34" i="1"/>
  <c r="G33" i="1"/>
  <c r="AB51" i="1" l="1"/>
  <c r="X52" i="1"/>
  <c r="T53" i="1"/>
  <c r="Z51" i="1"/>
  <c r="V52" i="1"/>
  <c r="T52" i="1"/>
  <c r="V51" i="1"/>
  <c r="R52" i="1"/>
  <c r="T51" i="1"/>
  <c r="AB53" i="1"/>
  <c r="R53" i="1"/>
  <c r="Z53" i="1"/>
  <c r="R51" i="1"/>
  <c r="X53" i="1"/>
  <c r="AB52" i="1"/>
  <c r="V53" i="1"/>
  <c r="Z52" i="1"/>
</calcChain>
</file>

<file path=xl/sharedStrings.xml><?xml version="1.0" encoding="utf-8"?>
<sst xmlns="http://schemas.openxmlformats.org/spreadsheetml/2006/main" count="490" uniqueCount="137">
  <si>
    <t>Beispiel 1</t>
  </si>
  <si>
    <t>Größe [in cm]</t>
  </si>
  <si>
    <t>Gewicht [in kg]</t>
  </si>
  <si>
    <t>Lineare Regression</t>
  </si>
  <si>
    <t>Steigung:</t>
  </si>
  <si>
    <t>Achsenabschnitt:</t>
  </si>
  <si>
    <t>Formel: Steigung</t>
  </si>
  <si>
    <t>Formel: Achsenabschnitt</t>
  </si>
  <si>
    <t>Korrelaton:</t>
  </si>
  <si>
    <t>Formel: Korrel</t>
  </si>
  <si>
    <t>Ko-Varianz:</t>
  </si>
  <si>
    <t>MW Größe:</t>
  </si>
  <si>
    <t>MW Gewicht:</t>
  </si>
  <si>
    <t>Formel: Mittelwert</t>
  </si>
  <si>
    <t>Varianz Größe:</t>
  </si>
  <si>
    <t>Varianz Gewicht:</t>
  </si>
  <si>
    <t>Formel: VAR.P</t>
  </si>
  <si>
    <t>Formel: Kovarianz.P</t>
  </si>
  <si>
    <t>Häufigkeitstabelle:</t>
  </si>
  <si>
    <t>Beispiel 2</t>
  </si>
  <si>
    <t>Mathematik</t>
  </si>
  <si>
    <t>Englisch</t>
  </si>
  <si>
    <t>Häufigkeit:</t>
  </si>
  <si>
    <t>Anzahl:</t>
  </si>
  <si>
    <t>Summe:</t>
  </si>
  <si>
    <t>Turnwettkampf</t>
  </si>
  <si>
    <t>Turner Nr.</t>
  </si>
  <si>
    <t>Ringe</t>
  </si>
  <si>
    <t>Barren</t>
  </si>
  <si>
    <t>Blütebeginn</t>
  </si>
  <si>
    <t>Erntebeginn</t>
  </si>
  <si>
    <t>Baum/Strauch</t>
  </si>
  <si>
    <t>Erdbeere</t>
  </si>
  <si>
    <t>Heidelbeere</t>
  </si>
  <si>
    <t>Johannisbeere</t>
  </si>
  <si>
    <t>Stachelbeere</t>
  </si>
  <si>
    <t>Apfel</t>
  </si>
  <si>
    <t>Birne</t>
  </si>
  <si>
    <t>Kirsche</t>
  </si>
  <si>
    <t>Brombeere</t>
  </si>
  <si>
    <t>Verbal</t>
  </si>
  <si>
    <t>Formal</t>
  </si>
  <si>
    <t>B</t>
  </si>
  <si>
    <t>F</t>
  </si>
  <si>
    <t>D</t>
  </si>
  <si>
    <t>A</t>
  </si>
  <si>
    <t>E</t>
  </si>
  <si>
    <t>C</t>
  </si>
  <si>
    <t>K</t>
  </si>
  <si>
    <t>I</t>
  </si>
  <si>
    <t>G</t>
  </si>
  <si>
    <t>J</t>
  </si>
  <si>
    <t>L</t>
  </si>
  <si>
    <t>H</t>
  </si>
  <si>
    <t>Spearman-Rang-Korrelationskoeffizient</t>
  </si>
  <si>
    <t>Rangfolge</t>
  </si>
  <si>
    <t>Blüte</t>
  </si>
  <si>
    <t>Ernte</t>
  </si>
  <si>
    <t>Anzahl (n):</t>
  </si>
  <si>
    <t>Differenz d</t>
  </si>
  <si>
    <t>d^2</t>
  </si>
  <si>
    <t>r:</t>
  </si>
  <si>
    <t>Aufgabe 6</t>
  </si>
  <si>
    <t>x</t>
  </si>
  <si>
    <t>y</t>
  </si>
  <si>
    <t>x*y</t>
  </si>
  <si>
    <t>x^2</t>
  </si>
  <si>
    <t>y^2</t>
  </si>
  <si>
    <t>Kov</t>
  </si>
  <si>
    <t>MW X</t>
  </si>
  <si>
    <t>V(X)</t>
  </si>
  <si>
    <t>MW Y</t>
  </si>
  <si>
    <t>V(Y)</t>
  </si>
  <si>
    <t>Korr r</t>
  </si>
  <si>
    <t>Achsen-abschnitt</t>
  </si>
  <si>
    <t>Steigung</t>
  </si>
  <si>
    <t>Häufigkeit</t>
  </si>
  <si>
    <t>X</t>
  </si>
  <si>
    <t>Y</t>
  </si>
  <si>
    <t>Unternehmen</t>
  </si>
  <si>
    <t>Mitarbeiter</t>
  </si>
  <si>
    <t>Umsatz</t>
  </si>
  <si>
    <t>MW</t>
  </si>
  <si>
    <t>Varianz (X)</t>
  </si>
  <si>
    <t>Varianz (Y)</t>
  </si>
  <si>
    <t>y = 11,5x+3,91</t>
  </si>
  <si>
    <t>Korr.-Koe r</t>
  </si>
  <si>
    <t>Nachfrage</t>
  </si>
  <si>
    <t>Preis</t>
  </si>
  <si>
    <t>U</t>
  </si>
  <si>
    <t>MA x</t>
  </si>
  <si>
    <t>U y</t>
  </si>
  <si>
    <t>Summe</t>
  </si>
  <si>
    <t>MW x</t>
  </si>
  <si>
    <t>MW y</t>
  </si>
  <si>
    <t>Zähler</t>
  </si>
  <si>
    <t>KoVar(X,Y)</t>
  </si>
  <si>
    <t>Var(X)</t>
  </si>
  <si>
    <t>Var(Y)</t>
  </si>
  <si>
    <t>b1</t>
  </si>
  <si>
    <t>f(x)=y=11,5x+3,9</t>
  </si>
  <si>
    <t>b0</t>
  </si>
  <si>
    <t>Umsatz bei 12 MA?</t>
  </si>
  <si>
    <t>f(12)=y=11,5*12+3,9</t>
  </si>
  <si>
    <t>Korrelation</t>
  </si>
  <si>
    <t>r</t>
  </si>
  <si>
    <t>f(12) = 141,9</t>
  </si>
  <si>
    <t>Wie viele MA sind für 200 T€ Umsatz notwendig?</t>
  </si>
  <si>
    <t>200=11,5*x+3,9</t>
  </si>
  <si>
    <t>x=196,1/11,5 = 17</t>
  </si>
  <si>
    <t>f(x)=y=-5,94x+90,6</t>
  </si>
  <si>
    <t>Achsen-abschnitt:</t>
  </si>
  <si>
    <t>Aufgabe 1</t>
  </si>
  <si>
    <t>Aufgabe 2</t>
  </si>
  <si>
    <t>Aufgabe 4</t>
  </si>
  <si>
    <t>S(X)</t>
  </si>
  <si>
    <t>S(Y)</t>
  </si>
  <si>
    <t>x = 55</t>
  </si>
  <si>
    <t>y = -1,73x+121,8</t>
  </si>
  <si>
    <t>y = 26,84</t>
  </si>
  <si>
    <t>Bilder</t>
  </si>
  <si>
    <t>KK1</t>
  </si>
  <si>
    <t>KK2</t>
  </si>
  <si>
    <t>Variante 1:</t>
  </si>
  <si>
    <t>Variante 2:</t>
  </si>
  <si>
    <t>Absoluter Bezug beider KK auf die Reihenfolge der Bilder (Spalte C)</t>
  </si>
  <si>
    <t>Bezug auf Rangfolge auf KK1 (Spalte D)</t>
  </si>
  <si>
    <t>KK3</t>
  </si>
  <si>
    <t>KK4</t>
  </si>
  <si>
    <t>Bezug auf Rangfolge auf KK3 (Spalte D)</t>
  </si>
  <si>
    <t>y=0,168x-2,28</t>
  </si>
  <si>
    <t>Aufgabe 3</t>
  </si>
  <si>
    <t>Musik-Titel</t>
  </si>
  <si>
    <t>Schalke</t>
  </si>
  <si>
    <t>Dortmund</t>
  </si>
  <si>
    <t>Orientierung der Rangfolge am Schalke-Fan</t>
  </si>
  <si>
    <t>Orientierung der Rangfolge der Musiktitel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</si>
</sst>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/>
    <xf numFmtId="165" fontId="0" fillId="0" borderId="2" xfId="0" applyNumberFormat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166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2" fontId="0" fillId="0" borderId="0" xfId="0" applyNumberForma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[1]pos_korr!$C$3:$C$12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[1]pos_korr!$D$3:$D$12</c:f>
              <c:numCache>
                <c:formatCode>General</c:formatCode>
                <c:ptCount val="10"/>
                <c:pt idx="0">
                  <c:v>30</c:v>
                </c:pt>
                <c:pt idx="1">
                  <c:v>20</c:v>
                </c:pt>
                <c:pt idx="2">
                  <c:v>60</c:v>
                </c:pt>
                <c:pt idx="3">
                  <c:v>70</c:v>
                </c:pt>
                <c:pt idx="4">
                  <c:v>100</c:v>
                </c:pt>
                <c:pt idx="5">
                  <c:v>80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56-4E65-A0B8-03B68B41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MA-Anzahl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Umsatz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[1]a2!$K$3:$K$23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[1]a2!$L$3:$L$23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6E-4C26-9B2C-B914EBE62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761272"/>
        <c:axId val="637762256"/>
      </c:scatterChart>
      <c:valAx>
        <c:axId val="63776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762256"/>
        <c:crosses val="autoZero"/>
        <c:crossBetween val="midCat"/>
      </c:valAx>
      <c:valAx>
        <c:axId val="63776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761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loesung_a3!$B$4:$B$11</c:f>
              <c:numCache>
                <c:formatCode>General</c:formatCode>
                <c:ptCount val="8"/>
                <c:pt idx="0">
                  <c:v>44</c:v>
                </c:pt>
                <c:pt idx="1">
                  <c:v>47</c:v>
                </c:pt>
                <c:pt idx="2">
                  <c:v>45</c:v>
                </c:pt>
                <c:pt idx="3">
                  <c:v>49</c:v>
                </c:pt>
                <c:pt idx="4">
                  <c:v>50</c:v>
                </c:pt>
                <c:pt idx="5">
                  <c:v>53</c:v>
                </c:pt>
                <c:pt idx="6">
                  <c:v>46</c:v>
                </c:pt>
                <c:pt idx="7">
                  <c:v>50</c:v>
                </c:pt>
              </c:numCache>
            </c:numRef>
          </c:xVal>
          <c:yVal>
            <c:numRef>
              <c:f>loesung_a3!$C$4:$C$11</c:f>
              <c:numCache>
                <c:formatCode>General</c:formatCode>
                <c:ptCount val="8"/>
                <c:pt idx="0">
                  <c:v>5.0999999999999996</c:v>
                </c:pt>
                <c:pt idx="1">
                  <c:v>5.7</c:v>
                </c:pt>
                <c:pt idx="2">
                  <c:v>5.4</c:v>
                </c:pt>
                <c:pt idx="3">
                  <c:v>6.1</c:v>
                </c:pt>
                <c:pt idx="4">
                  <c:v>6.2</c:v>
                </c:pt>
                <c:pt idx="5">
                  <c:v>6.6</c:v>
                </c:pt>
                <c:pt idx="6">
                  <c:v>5.3</c:v>
                </c:pt>
                <c:pt idx="7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72-45EC-9C62-542911EF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545280"/>
        <c:axId val="690542328"/>
      </c:scatterChart>
      <c:valAx>
        <c:axId val="69054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0542328"/>
        <c:crosses val="autoZero"/>
        <c:crossBetween val="midCat"/>
      </c:valAx>
      <c:valAx>
        <c:axId val="69054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054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loesung_a4!$B$4:$B$11</c:f>
              <c:numCache>
                <c:formatCode>General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31</c:v>
                </c:pt>
                <c:pt idx="5">
                  <c:v>34</c:v>
                </c:pt>
                <c:pt idx="6">
                  <c:v>39</c:v>
                </c:pt>
                <c:pt idx="7">
                  <c:v>42</c:v>
                </c:pt>
              </c:numCache>
            </c:numRef>
          </c:xVal>
          <c:yVal>
            <c:numRef>
              <c:f>loesung_a4!$C$4:$C$11</c:f>
              <c:numCache>
                <c:formatCode>General</c:formatCode>
                <c:ptCount val="8"/>
                <c:pt idx="0">
                  <c:v>88</c:v>
                </c:pt>
                <c:pt idx="1">
                  <c:v>86</c:v>
                </c:pt>
                <c:pt idx="2">
                  <c:v>81</c:v>
                </c:pt>
                <c:pt idx="3">
                  <c:v>74</c:v>
                </c:pt>
                <c:pt idx="4">
                  <c:v>62</c:v>
                </c:pt>
                <c:pt idx="5">
                  <c:v>59</c:v>
                </c:pt>
                <c:pt idx="6">
                  <c:v>58</c:v>
                </c:pt>
                <c:pt idx="7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1C-47EA-88CA-DC45F408C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860224"/>
        <c:axId val="680854976"/>
      </c:scatterChart>
      <c:valAx>
        <c:axId val="68086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54976"/>
        <c:crosses val="autoZero"/>
        <c:crossBetween val="midCat"/>
      </c:valAx>
      <c:valAx>
        <c:axId val="6808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60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[2]Tabelle1!$C$4:$C$13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[2]Tabelle1!$D$4:$D$13</c:f>
              <c:numCache>
                <c:formatCode>General</c:formatCode>
                <c:ptCount val="10"/>
                <c:pt idx="0">
                  <c:v>30</c:v>
                </c:pt>
                <c:pt idx="1">
                  <c:v>20</c:v>
                </c:pt>
                <c:pt idx="2">
                  <c:v>60</c:v>
                </c:pt>
                <c:pt idx="3">
                  <c:v>70</c:v>
                </c:pt>
                <c:pt idx="4">
                  <c:v>100</c:v>
                </c:pt>
                <c:pt idx="5">
                  <c:v>80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CD-4A7F-814B-34332A28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71824"/>
        <c:axId val="462870184"/>
      </c:scatterChart>
      <c:valAx>
        <c:axId val="46287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870184"/>
        <c:crosses val="autoZero"/>
        <c:crossBetween val="midCat"/>
      </c:valAx>
      <c:valAx>
        <c:axId val="46287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87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[1]neg_korr!$C$3:$C$12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[1]neg_korr!$D$3:$D$12</c:f>
              <c:numCache>
                <c:formatCode>General</c:formatCode>
                <c:ptCount val="10"/>
                <c:pt idx="0">
                  <c:v>100</c:v>
                </c:pt>
                <c:pt idx="1">
                  <c:v>110</c:v>
                </c:pt>
                <c:pt idx="2">
                  <c:v>70</c:v>
                </c:pt>
                <c:pt idx="3">
                  <c:v>70</c:v>
                </c:pt>
                <c:pt idx="4">
                  <c:v>10</c:v>
                </c:pt>
                <c:pt idx="5">
                  <c:v>30</c:v>
                </c:pt>
                <c:pt idx="6">
                  <c:v>40</c:v>
                </c:pt>
                <c:pt idx="7">
                  <c:v>110</c:v>
                </c:pt>
                <c:pt idx="8">
                  <c:v>100</c:v>
                </c:pt>
                <c:pt idx="9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FF-4352-9019-E2E02C475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Nachffrage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Preis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[2]var_1!$C$4:$C$13</c:f>
              <c:numCache>
                <c:formatCode>General</c:formatCode>
                <c:ptCount val="10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</c:numCache>
            </c:numRef>
          </c:xVal>
          <c:yVal>
            <c:numRef>
              <c:f>[2]var_1!$D$4:$D$13</c:f>
              <c:numCache>
                <c:formatCode>General</c:formatCode>
                <c:ptCount val="10"/>
                <c:pt idx="0">
                  <c:v>30</c:v>
                </c:pt>
                <c:pt idx="1">
                  <c:v>20</c:v>
                </c:pt>
                <c:pt idx="2">
                  <c:v>60</c:v>
                </c:pt>
                <c:pt idx="3">
                  <c:v>70</c:v>
                </c:pt>
                <c:pt idx="4">
                  <c:v>120</c:v>
                </c:pt>
                <c:pt idx="5">
                  <c:v>80</c:v>
                </c:pt>
                <c:pt idx="6">
                  <c:v>50</c:v>
                </c:pt>
                <c:pt idx="7">
                  <c:v>40</c:v>
                </c:pt>
                <c:pt idx="8">
                  <c:v>10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EC-4B15-AF81-89196A002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71824"/>
        <c:axId val="462870184"/>
      </c:scatterChart>
      <c:valAx>
        <c:axId val="46287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870184"/>
        <c:crosses val="autoZero"/>
        <c:crossBetween val="midCat"/>
      </c:valAx>
      <c:valAx>
        <c:axId val="46287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87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[1]var_korr!$C$3:$C$12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[1]var_korr!$D$3:$D$12</c:f>
              <c:numCache>
                <c:formatCode>General</c:formatCode>
                <c:ptCount val="10"/>
                <c:pt idx="0">
                  <c:v>50</c:v>
                </c:pt>
                <c:pt idx="1">
                  <c:v>110</c:v>
                </c:pt>
                <c:pt idx="2">
                  <c:v>60</c:v>
                </c:pt>
                <c:pt idx="3">
                  <c:v>80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10</c:v>
                </c:pt>
                <c:pt idx="8">
                  <c:v>20</c:v>
                </c:pt>
                <c:pt idx="9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91-4AD4-8DDE-B5E0485D3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Nachffrage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Preis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b1_groesse_gewicht!$A$3:$A$41</c:f>
              <c:numCache>
                <c:formatCode>General</c:formatCode>
                <c:ptCount val="39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152</c:v>
                </c:pt>
                <c:pt idx="5">
                  <c:v>153</c:v>
                </c:pt>
                <c:pt idx="6">
                  <c:v>155</c:v>
                </c:pt>
                <c:pt idx="7">
                  <c:v>155</c:v>
                </c:pt>
                <c:pt idx="8">
                  <c:v>157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167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172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176</c:v>
                </c:pt>
                <c:pt idx="26">
                  <c:v>176</c:v>
                </c:pt>
                <c:pt idx="27">
                  <c:v>178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181</c:v>
                </c:pt>
                <c:pt idx="32">
                  <c:v>185</c:v>
                </c:pt>
                <c:pt idx="33">
                  <c:v>186</c:v>
                </c:pt>
                <c:pt idx="34">
                  <c:v>186</c:v>
                </c:pt>
                <c:pt idx="35">
                  <c:v>186</c:v>
                </c:pt>
                <c:pt idx="36">
                  <c:v>189</c:v>
                </c:pt>
                <c:pt idx="37">
                  <c:v>189</c:v>
                </c:pt>
                <c:pt idx="38">
                  <c:v>189</c:v>
                </c:pt>
              </c:numCache>
            </c:numRef>
          </c:xVal>
          <c:yVal>
            <c:numRef>
              <c:f>b1_groesse_gewicht!$B$3:$B$41</c:f>
              <c:numCache>
                <c:formatCode>General</c:formatCode>
                <c:ptCount val="39"/>
                <c:pt idx="0">
                  <c:v>48</c:v>
                </c:pt>
                <c:pt idx="1">
                  <c:v>51</c:v>
                </c:pt>
                <c:pt idx="2">
                  <c:v>55</c:v>
                </c:pt>
                <c:pt idx="3">
                  <c:v>58</c:v>
                </c:pt>
                <c:pt idx="4">
                  <c:v>63</c:v>
                </c:pt>
                <c:pt idx="5">
                  <c:v>57</c:v>
                </c:pt>
                <c:pt idx="6">
                  <c:v>50</c:v>
                </c:pt>
                <c:pt idx="7">
                  <c:v>63</c:v>
                </c:pt>
                <c:pt idx="8">
                  <c:v>70</c:v>
                </c:pt>
                <c:pt idx="9">
                  <c:v>58</c:v>
                </c:pt>
                <c:pt idx="10">
                  <c:v>63</c:v>
                </c:pt>
                <c:pt idx="11">
                  <c:v>68</c:v>
                </c:pt>
                <c:pt idx="12">
                  <c:v>75</c:v>
                </c:pt>
                <c:pt idx="13">
                  <c:v>55</c:v>
                </c:pt>
                <c:pt idx="14">
                  <c:v>62</c:v>
                </c:pt>
                <c:pt idx="15">
                  <c:v>73</c:v>
                </c:pt>
                <c:pt idx="16">
                  <c:v>79</c:v>
                </c:pt>
                <c:pt idx="17">
                  <c:v>65</c:v>
                </c:pt>
                <c:pt idx="18">
                  <c:v>60</c:v>
                </c:pt>
                <c:pt idx="19">
                  <c:v>75</c:v>
                </c:pt>
                <c:pt idx="20">
                  <c:v>80</c:v>
                </c:pt>
                <c:pt idx="21">
                  <c:v>85</c:v>
                </c:pt>
                <c:pt idx="22">
                  <c:v>68</c:v>
                </c:pt>
                <c:pt idx="23">
                  <c:v>64</c:v>
                </c:pt>
                <c:pt idx="24">
                  <c:v>68</c:v>
                </c:pt>
                <c:pt idx="25">
                  <c:v>84</c:v>
                </c:pt>
                <c:pt idx="26">
                  <c:v>73</c:v>
                </c:pt>
                <c:pt idx="27">
                  <c:v>77</c:v>
                </c:pt>
                <c:pt idx="28">
                  <c:v>93</c:v>
                </c:pt>
                <c:pt idx="29">
                  <c:v>65</c:v>
                </c:pt>
                <c:pt idx="30">
                  <c:v>75</c:v>
                </c:pt>
                <c:pt idx="31">
                  <c:v>85</c:v>
                </c:pt>
                <c:pt idx="32">
                  <c:v>89</c:v>
                </c:pt>
                <c:pt idx="33">
                  <c:v>80</c:v>
                </c:pt>
                <c:pt idx="34">
                  <c:v>74</c:v>
                </c:pt>
                <c:pt idx="35">
                  <c:v>85</c:v>
                </c:pt>
                <c:pt idx="36">
                  <c:v>90</c:v>
                </c:pt>
                <c:pt idx="37">
                  <c:v>85</c:v>
                </c:pt>
                <c:pt idx="38">
                  <c:v>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70-45E8-A207-E0D582392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71944"/>
        <c:axId val="488870632"/>
      </c:scatterChart>
      <c:valAx>
        <c:axId val="48887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Größe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8870632"/>
        <c:crosses val="autoZero"/>
        <c:crossBetween val="midCat"/>
      </c:valAx>
      <c:valAx>
        <c:axId val="48887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Gewicht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8871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noten!$A$3:$A$54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xVal>
          <c:yVal>
            <c:numRef>
              <c:f>noten!$B$3:$B$54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B9-41BA-A570-8C44E7412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58296"/>
        <c:axId val="491968136"/>
      </c:scatterChart>
      <c:valAx>
        <c:axId val="49195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Mathematik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968136"/>
        <c:crosses val="autoZero"/>
        <c:crossBetween val="midCat"/>
      </c:valAx>
      <c:valAx>
        <c:axId val="49196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Englisch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958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3-D-Häufigkeitsverteilung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990803648029291E-2"/>
          <c:y val="0.16145388461659746"/>
          <c:w val="0.91994963946909192"/>
          <c:h val="0.73756335886653956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noten!$M$52:$M$56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6-43E3-911D-F0BC6E5605E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noten!$N$52:$N$56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6-43E3-911D-F0BC6E5605E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noten!$O$52:$O$56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6-43E3-911D-F0BC6E5605E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noten!$P$52:$P$56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26-43E3-911D-F0BC6E560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802680"/>
        <c:axId val="485797760"/>
        <c:axId val="905437592"/>
      </c:bar3DChart>
      <c:catAx>
        <c:axId val="485802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5797760"/>
        <c:crosses val="autoZero"/>
        <c:auto val="1"/>
        <c:lblAlgn val="ctr"/>
        <c:lblOffset val="100"/>
        <c:noMultiLvlLbl val="0"/>
      </c:catAx>
      <c:valAx>
        <c:axId val="4857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5802680"/>
        <c:crosses val="autoZero"/>
        <c:crossBetween val="between"/>
      </c:valAx>
      <c:serAx>
        <c:axId val="905437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48579776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[1]a1!$B$4:$B$9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[1]a1!$C$4:$C$9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09-4A9A-86FE-BBA9ABF4D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927248"/>
        <c:axId val="461930200"/>
      </c:scatterChart>
      <c:valAx>
        <c:axId val="46192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930200"/>
        <c:crosses val="autoZero"/>
        <c:crossBetween val="midCat"/>
      </c:valAx>
      <c:valAx>
        <c:axId val="46193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927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5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5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22</xdr:row>
          <xdr:rowOff>38100</xdr:rowOff>
        </xdr:from>
        <xdr:to>
          <xdr:col>14</xdr:col>
          <xdr:colOff>19050</xdr:colOff>
          <xdr:row>27</xdr:row>
          <xdr:rowOff>47625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518160</xdr:colOff>
      <xdr:row>0</xdr:row>
      <xdr:rowOff>190500</xdr:rowOff>
    </xdr:from>
    <xdr:to>
      <xdr:col>18</xdr:col>
      <xdr:colOff>365760</xdr:colOff>
      <xdr:row>24</xdr:row>
      <xdr:rowOff>45720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20</xdr:row>
          <xdr:rowOff>123825</xdr:rowOff>
        </xdr:from>
        <xdr:to>
          <xdr:col>16</xdr:col>
          <xdr:colOff>466725</xdr:colOff>
          <xdr:row>25</xdr:row>
          <xdr:rowOff>47625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A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601980</xdr:colOff>
      <xdr:row>1</xdr:row>
      <xdr:rowOff>137160</xdr:rowOff>
    </xdr:from>
    <xdr:to>
      <xdr:col>15</xdr:col>
      <xdr:colOff>419100</xdr:colOff>
      <xdr:row>16</xdr:row>
      <xdr:rowOff>137160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18</xdr:row>
          <xdr:rowOff>19050</xdr:rowOff>
        </xdr:from>
        <xdr:to>
          <xdr:col>4</xdr:col>
          <xdr:colOff>66675</xdr:colOff>
          <xdr:row>23</xdr:row>
          <xdr:rowOff>57150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C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18</xdr:row>
          <xdr:rowOff>95250</xdr:rowOff>
        </xdr:from>
        <xdr:to>
          <xdr:col>7</xdr:col>
          <xdr:colOff>161925</xdr:colOff>
          <xdr:row>21</xdr:row>
          <xdr:rowOff>28575</xdr:rowOff>
        </xdr:to>
        <xdr:sp macro="" textlink="">
          <xdr:nvSpPr>
            <xdr:cNvPr id="34819" name="Object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C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40</xdr:row>
          <xdr:rowOff>9525</xdr:rowOff>
        </xdr:from>
        <xdr:to>
          <xdr:col>8</xdr:col>
          <xdr:colOff>742950</xdr:colOff>
          <xdr:row>42</xdr:row>
          <xdr:rowOff>85725</xdr:rowOff>
        </xdr:to>
        <xdr:sp macro="" textlink="">
          <xdr:nvSpPr>
            <xdr:cNvPr id="34820" name="Object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C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41</xdr:row>
          <xdr:rowOff>19050</xdr:rowOff>
        </xdr:from>
        <xdr:to>
          <xdr:col>4</xdr:col>
          <xdr:colOff>66675</xdr:colOff>
          <xdr:row>46</xdr:row>
          <xdr:rowOff>57150</xdr:rowOff>
        </xdr:to>
        <xdr:sp macro="" textlink="">
          <xdr:nvSpPr>
            <xdr:cNvPr id="34821" name="Object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C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18</xdr:row>
          <xdr:rowOff>66675</xdr:rowOff>
        </xdr:from>
        <xdr:to>
          <xdr:col>4</xdr:col>
          <xdr:colOff>66675</xdr:colOff>
          <xdr:row>21</xdr:row>
          <xdr:rowOff>133350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D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171450</xdr:rowOff>
        </xdr:from>
        <xdr:to>
          <xdr:col>10</xdr:col>
          <xdr:colOff>419100</xdr:colOff>
          <xdr:row>21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D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42</xdr:row>
          <xdr:rowOff>95250</xdr:rowOff>
        </xdr:from>
        <xdr:to>
          <xdr:col>4</xdr:col>
          <xdr:colOff>66675</xdr:colOff>
          <xdr:row>45</xdr:row>
          <xdr:rowOff>133350</xdr:rowOff>
        </xdr:to>
        <xdr:sp macro="" textlink="">
          <xdr:nvSpPr>
            <xdr:cNvPr id="29699" name="Object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D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42</xdr:row>
          <xdr:rowOff>171450</xdr:rowOff>
        </xdr:from>
        <xdr:to>
          <xdr:col>10</xdr:col>
          <xdr:colOff>419100</xdr:colOff>
          <xdr:row>45</xdr:row>
          <xdr:rowOff>114300</xdr:rowOff>
        </xdr:to>
        <xdr:sp macro="" textlink="">
          <xdr:nvSpPr>
            <xdr:cNvPr id="29700" name="Object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D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18</xdr:row>
          <xdr:rowOff>66675</xdr:rowOff>
        </xdr:from>
        <xdr:to>
          <xdr:col>4</xdr:col>
          <xdr:colOff>66675</xdr:colOff>
          <xdr:row>21</xdr:row>
          <xdr:rowOff>133350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E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171450</xdr:rowOff>
        </xdr:from>
        <xdr:to>
          <xdr:col>10</xdr:col>
          <xdr:colOff>419100</xdr:colOff>
          <xdr:row>21</xdr:row>
          <xdr:rowOff>114300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E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42</xdr:row>
          <xdr:rowOff>95250</xdr:rowOff>
        </xdr:from>
        <xdr:to>
          <xdr:col>4</xdr:col>
          <xdr:colOff>66675</xdr:colOff>
          <xdr:row>45</xdr:row>
          <xdr:rowOff>133350</xdr:rowOff>
        </xdr:to>
        <xdr:sp macro="" textlink="">
          <xdr:nvSpPr>
            <xdr:cNvPr id="30723" name="Object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E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43</xdr:row>
          <xdr:rowOff>47625</xdr:rowOff>
        </xdr:from>
        <xdr:to>
          <xdr:col>10</xdr:col>
          <xdr:colOff>57150</xdr:colOff>
          <xdr:row>45</xdr:row>
          <xdr:rowOff>171450</xdr:rowOff>
        </xdr:to>
        <xdr:sp macro="" textlink="">
          <xdr:nvSpPr>
            <xdr:cNvPr id="30725" name="Object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E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219075</xdr:colOff>
          <xdr:row>26</xdr:row>
          <xdr:rowOff>38100</xdr:rowOff>
        </xdr:from>
        <xdr:to>
          <xdr:col>4</xdr:col>
          <xdr:colOff>504825</xdr:colOff>
          <xdr:row>31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F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27</xdr:row>
          <xdr:rowOff>133350</xdr:rowOff>
        </xdr:from>
        <xdr:to>
          <xdr:col>9</xdr:col>
          <xdr:colOff>390525</xdr:colOff>
          <xdr:row>31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F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17</xdr:row>
          <xdr:rowOff>19050</xdr:rowOff>
        </xdr:from>
        <xdr:to>
          <xdr:col>4</xdr:col>
          <xdr:colOff>66675</xdr:colOff>
          <xdr:row>22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171450</xdr:rowOff>
        </xdr:from>
        <xdr:to>
          <xdr:col>10</xdr:col>
          <xdr:colOff>419100</xdr:colOff>
          <xdr:row>21</xdr:row>
          <xdr:rowOff>114300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1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20</xdr:row>
          <xdr:rowOff>38100</xdr:rowOff>
        </xdr:from>
        <xdr:to>
          <xdr:col>6</xdr:col>
          <xdr:colOff>266700</xdr:colOff>
          <xdr:row>25</xdr:row>
          <xdr:rowOff>57150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1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</xdr:row>
          <xdr:rowOff>133350</xdr:rowOff>
        </xdr:from>
        <xdr:to>
          <xdr:col>9</xdr:col>
          <xdr:colOff>685800</xdr:colOff>
          <xdr:row>23</xdr:row>
          <xdr:rowOff>171450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1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360045</xdr:colOff>
      <xdr:row>2</xdr:row>
      <xdr:rowOff>16192</xdr:rowOff>
    </xdr:from>
    <xdr:to>
      <xdr:col>13</xdr:col>
      <xdr:colOff>192405</xdr:colOff>
      <xdr:row>17</xdr:row>
      <xdr:rowOff>48577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114300</xdr:rowOff>
        </xdr:from>
        <xdr:to>
          <xdr:col>15</xdr:col>
          <xdr:colOff>190500</xdr:colOff>
          <xdr:row>47</xdr:row>
          <xdr:rowOff>19050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22</xdr:row>
          <xdr:rowOff>38100</xdr:rowOff>
        </xdr:from>
        <xdr:to>
          <xdr:col>14</xdr:col>
          <xdr:colOff>19050</xdr:colOff>
          <xdr:row>27</xdr:row>
          <xdr:rowOff>47625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360045</xdr:colOff>
      <xdr:row>2</xdr:row>
      <xdr:rowOff>16192</xdr:rowOff>
    </xdr:from>
    <xdr:to>
      <xdr:col>13</xdr:col>
      <xdr:colOff>192405</xdr:colOff>
      <xdr:row>17</xdr:row>
      <xdr:rowOff>48577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22</xdr:row>
          <xdr:rowOff>38100</xdr:rowOff>
        </xdr:from>
        <xdr:to>
          <xdr:col>14</xdr:col>
          <xdr:colOff>19050</xdr:colOff>
          <xdr:row>27</xdr:row>
          <xdr:rowOff>47625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346709</xdr:colOff>
      <xdr:row>3</xdr:row>
      <xdr:rowOff>141922</xdr:rowOff>
    </xdr:from>
    <xdr:to>
      <xdr:col>13</xdr:col>
      <xdr:colOff>184784</xdr:colOff>
      <xdr:row>27</xdr:row>
      <xdr:rowOff>74295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370522</xdr:colOff>
      <xdr:row>6</xdr:row>
      <xdr:rowOff>172402</xdr:rowOff>
    </xdr:from>
    <xdr:to>
      <xdr:col>9</xdr:col>
      <xdr:colOff>210502</xdr:colOff>
      <xdr:row>22</xdr:row>
      <xdr:rowOff>16192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559117</xdr:colOff>
      <xdr:row>48</xdr:row>
      <xdr:rowOff>126681</xdr:rowOff>
    </xdr:from>
    <xdr:to>
      <xdr:col>8</xdr:col>
      <xdr:colOff>638175</xdr:colOff>
      <xdr:row>64</xdr:row>
      <xdr:rowOff>152399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449580</xdr:colOff>
      <xdr:row>0</xdr:row>
      <xdr:rowOff>209550</xdr:rowOff>
    </xdr:from>
    <xdr:to>
      <xdr:col>16</xdr:col>
      <xdr:colOff>220980</xdr:colOff>
      <xdr:row>15</xdr:row>
      <xdr:rowOff>163830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476250</xdr:colOff>
          <xdr:row>18</xdr:row>
          <xdr:rowOff>47625</xdr:rowOff>
        </xdr:from>
        <xdr:to>
          <xdr:col>14</xdr:col>
          <xdr:colOff>504825</xdr:colOff>
          <xdr:row>26</xdr:row>
          <xdr:rowOff>114300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4AD41F43-F0A5-4C81-8D2F-2AAD6342F3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221932</xdr:colOff>
      <xdr:row>3</xdr:row>
      <xdr:rowOff>164782</xdr:rowOff>
    </xdr:from>
    <xdr:to>
      <xdr:col>18</xdr:col>
      <xdr:colOff>52387</xdr:colOff>
      <xdr:row>18</xdr:row>
      <xdr:rowOff>18097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52;rgen%20Meisel\_eigen\_wow_vl\oewi_wow_19_a\2020_05_22\bsp_einstieg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52;rgen%20Meisel\_eigen\_wow_vl\oewi_wow_19_b\2020_05_25\einstieg_b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_korr"/>
      <sheetName val="neg_korr"/>
      <sheetName val="var_korr"/>
      <sheetName val="a1"/>
      <sheetName val="a2"/>
    </sheetNames>
    <sheetDataSet>
      <sheetData sheetId="0">
        <row r="3">
          <cell r="C3">
            <v>3</v>
          </cell>
          <cell r="D3">
            <v>30</v>
          </cell>
        </row>
        <row r="4">
          <cell r="C4">
            <v>2</v>
          </cell>
          <cell r="D4">
            <v>20</v>
          </cell>
        </row>
        <row r="5">
          <cell r="C5">
            <v>4</v>
          </cell>
          <cell r="D5">
            <v>60</v>
          </cell>
        </row>
        <row r="6">
          <cell r="C6">
            <v>5</v>
          </cell>
          <cell r="D6">
            <v>70</v>
          </cell>
        </row>
        <row r="7">
          <cell r="C7">
            <v>8</v>
          </cell>
          <cell r="D7">
            <v>100</v>
          </cell>
        </row>
        <row r="8">
          <cell r="C8">
            <v>7</v>
          </cell>
          <cell r="D8">
            <v>80</v>
          </cell>
        </row>
        <row r="9">
          <cell r="C9">
            <v>5</v>
          </cell>
          <cell r="D9">
            <v>50</v>
          </cell>
        </row>
        <row r="10">
          <cell r="C10">
            <v>3</v>
          </cell>
          <cell r="D10">
            <v>40</v>
          </cell>
        </row>
        <row r="11">
          <cell r="C11">
            <v>2</v>
          </cell>
          <cell r="D11">
            <v>30</v>
          </cell>
        </row>
        <row r="12">
          <cell r="C12">
            <v>1</v>
          </cell>
          <cell r="D12">
            <v>20</v>
          </cell>
        </row>
      </sheetData>
      <sheetData sheetId="1">
        <row r="3">
          <cell r="C3">
            <v>3</v>
          </cell>
          <cell r="D3">
            <v>100</v>
          </cell>
        </row>
        <row r="4">
          <cell r="C4">
            <v>2</v>
          </cell>
          <cell r="D4">
            <v>110</v>
          </cell>
        </row>
        <row r="5">
          <cell r="C5">
            <v>4</v>
          </cell>
          <cell r="D5">
            <v>70</v>
          </cell>
        </row>
        <row r="6">
          <cell r="C6">
            <v>5</v>
          </cell>
          <cell r="D6">
            <v>70</v>
          </cell>
        </row>
        <row r="7">
          <cell r="C7">
            <v>8</v>
          </cell>
          <cell r="D7">
            <v>10</v>
          </cell>
        </row>
        <row r="8">
          <cell r="C8">
            <v>7</v>
          </cell>
          <cell r="D8">
            <v>30</v>
          </cell>
        </row>
        <row r="9">
          <cell r="C9">
            <v>5</v>
          </cell>
          <cell r="D9">
            <v>40</v>
          </cell>
        </row>
        <row r="10">
          <cell r="C10">
            <v>3</v>
          </cell>
          <cell r="D10">
            <v>110</v>
          </cell>
        </row>
        <row r="11">
          <cell r="C11">
            <v>2</v>
          </cell>
          <cell r="D11">
            <v>100</v>
          </cell>
        </row>
        <row r="12">
          <cell r="C12">
            <v>1</v>
          </cell>
          <cell r="D12">
            <v>120</v>
          </cell>
        </row>
      </sheetData>
      <sheetData sheetId="2">
        <row r="3">
          <cell r="C3">
            <v>3</v>
          </cell>
          <cell r="D3">
            <v>50</v>
          </cell>
        </row>
        <row r="4">
          <cell r="C4">
            <v>2</v>
          </cell>
          <cell r="D4">
            <v>110</v>
          </cell>
        </row>
        <row r="5">
          <cell r="C5">
            <v>4</v>
          </cell>
          <cell r="D5">
            <v>60</v>
          </cell>
        </row>
        <row r="6">
          <cell r="C6">
            <v>5</v>
          </cell>
          <cell r="D6">
            <v>80</v>
          </cell>
        </row>
        <row r="7">
          <cell r="C7">
            <v>8</v>
          </cell>
          <cell r="D7">
            <v>40</v>
          </cell>
        </row>
        <row r="8">
          <cell r="C8">
            <v>7</v>
          </cell>
          <cell r="D8">
            <v>60</v>
          </cell>
        </row>
        <row r="9">
          <cell r="C9">
            <v>5</v>
          </cell>
          <cell r="D9">
            <v>40</v>
          </cell>
        </row>
        <row r="10">
          <cell r="C10">
            <v>3</v>
          </cell>
          <cell r="D10">
            <v>10</v>
          </cell>
        </row>
        <row r="11">
          <cell r="C11">
            <v>2</v>
          </cell>
          <cell r="D11">
            <v>20</v>
          </cell>
        </row>
        <row r="12">
          <cell r="C12">
            <v>1</v>
          </cell>
          <cell r="D12">
            <v>15</v>
          </cell>
        </row>
      </sheetData>
      <sheetData sheetId="3">
        <row r="4">
          <cell r="B4">
            <v>2</v>
          </cell>
          <cell r="C4">
            <v>10</v>
          </cell>
        </row>
        <row r="5">
          <cell r="B5">
            <v>4</v>
          </cell>
          <cell r="C5">
            <v>5</v>
          </cell>
        </row>
        <row r="6">
          <cell r="B6">
            <v>5</v>
          </cell>
          <cell r="C6">
            <v>4</v>
          </cell>
        </row>
        <row r="7">
          <cell r="B7">
            <v>5</v>
          </cell>
          <cell r="C7">
            <v>8</v>
          </cell>
        </row>
        <row r="8">
          <cell r="B8">
            <v>6</v>
          </cell>
          <cell r="C8">
            <v>7</v>
          </cell>
        </row>
        <row r="9">
          <cell r="B9">
            <v>8</v>
          </cell>
          <cell r="C9">
            <v>2</v>
          </cell>
        </row>
      </sheetData>
      <sheetData sheetId="4">
        <row r="3">
          <cell r="K3">
            <v>1</v>
          </cell>
          <cell r="L3">
            <v>5</v>
          </cell>
        </row>
        <row r="4">
          <cell r="K4">
            <v>1</v>
          </cell>
          <cell r="L4">
            <v>5</v>
          </cell>
        </row>
        <row r="5">
          <cell r="K5">
            <v>2</v>
          </cell>
          <cell r="L5">
            <v>3</v>
          </cell>
        </row>
        <row r="6">
          <cell r="K6">
            <v>2</v>
          </cell>
          <cell r="L6">
            <v>3</v>
          </cell>
        </row>
        <row r="7">
          <cell r="K7">
            <v>2</v>
          </cell>
          <cell r="L7">
            <v>3</v>
          </cell>
        </row>
        <row r="8">
          <cell r="K8">
            <v>3</v>
          </cell>
          <cell r="L8">
            <v>1</v>
          </cell>
        </row>
        <row r="9">
          <cell r="K9">
            <v>3</v>
          </cell>
          <cell r="L9">
            <v>1</v>
          </cell>
        </row>
        <row r="10">
          <cell r="K10">
            <v>3</v>
          </cell>
          <cell r="L10">
            <v>3</v>
          </cell>
        </row>
        <row r="11">
          <cell r="K11">
            <v>3</v>
          </cell>
          <cell r="L11">
            <v>3</v>
          </cell>
        </row>
        <row r="12">
          <cell r="K12">
            <v>3</v>
          </cell>
          <cell r="L12">
            <v>3</v>
          </cell>
        </row>
        <row r="13">
          <cell r="K13">
            <v>3</v>
          </cell>
          <cell r="L13">
            <v>3</v>
          </cell>
        </row>
        <row r="14">
          <cell r="K14">
            <v>3</v>
          </cell>
          <cell r="L14">
            <v>4</v>
          </cell>
        </row>
        <row r="15">
          <cell r="K15">
            <v>3</v>
          </cell>
          <cell r="L15">
            <v>4</v>
          </cell>
        </row>
        <row r="16">
          <cell r="K16">
            <v>4</v>
          </cell>
          <cell r="L16">
            <v>2</v>
          </cell>
        </row>
        <row r="17">
          <cell r="K17">
            <v>4</v>
          </cell>
          <cell r="L17">
            <v>2</v>
          </cell>
        </row>
        <row r="18">
          <cell r="K18">
            <v>4</v>
          </cell>
          <cell r="L18">
            <v>2</v>
          </cell>
        </row>
        <row r="19">
          <cell r="K19">
            <v>4</v>
          </cell>
          <cell r="L19">
            <v>2</v>
          </cell>
        </row>
        <row r="20">
          <cell r="K20">
            <v>4</v>
          </cell>
          <cell r="L20">
            <v>2</v>
          </cell>
        </row>
        <row r="21">
          <cell r="K21">
            <v>5</v>
          </cell>
          <cell r="L21">
            <v>1</v>
          </cell>
        </row>
        <row r="22">
          <cell r="K22">
            <v>5</v>
          </cell>
          <cell r="L22">
            <v>1</v>
          </cell>
        </row>
        <row r="23">
          <cell r="K23">
            <v>5</v>
          </cell>
          <cell r="L2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var_1"/>
    </sheetNames>
    <sheetDataSet>
      <sheetData sheetId="0">
        <row r="4">
          <cell r="C4">
            <v>3</v>
          </cell>
          <cell r="D4">
            <v>30</v>
          </cell>
        </row>
        <row r="5">
          <cell r="C5">
            <v>2</v>
          </cell>
          <cell r="D5">
            <v>20</v>
          </cell>
        </row>
        <row r="6">
          <cell r="C6">
            <v>4</v>
          </cell>
          <cell r="D6">
            <v>60</v>
          </cell>
        </row>
        <row r="7">
          <cell r="C7">
            <v>5</v>
          </cell>
          <cell r="D7">
            <v>70</v>
          </cell>
        </row>
        <row r="8">
          <cell r="C8">
            <v>8</v>
          </cell>
          <cell r="D8">
            <v>100</v>
          </cell>
        </row>
        <row r="9">
          <cell r="C9">
            <v>7</v>
          </cell>
          <cell r="D9">
            <v>80</v>
          </cell>
        </row>
        <row r="10">
          <cell r="C10">
            <v>5</v>
          </cell>
          <cell r="D10">
            <v>50</v>
          </cell>
        </row>
        <row r="11">
          <cell r="C11">
            <v>3</v>
          </cell>
          <cell r="D11">
            <v>40</v>
          </cell>
        </row>
        <row r="12">
          <cell r="C12">
            <v>2</v>
          </cell>
          <cell r="D12">
            <v>30</v>
          </cell>
        </row>
        <row r="13">
          <cell r="C13">
            <v>1</v>
          </cell>
          <cell r="D13">
            <v>20</v>
          </cell>
        </row>
      </sheetData>
      <sheetData sheetId="1">
        <row r="4">
          <cell r="C4">
            <v>10</v>
          </cell>
          <cell r="D4">
            <v>30</v>
          </cell>
        </row>
        <row r="5">
          <cell r="C5">
            <v>9</v>
          </cell>
          <cell r="D5">
            <v>20</v>
          </cell>
        </row>
        <row r="6">
          <cell r="C6">
            <v>4</v>
          </cell>
          <cell r="D6">
            <v>60</v>
          </cell>
        </row>
        <row r="7">
          <cell r="C7">
            <v>2</v>
          </cell>
          <cell r="D7">
            <v>70</v>
          </cell>
        </row>
        <row r="8">
          <cell r="C8">
            <v>3</v>
          </cell>
          <cell r="D8">
            <v>120</v>
          </cell>
        </row>
        <row r="9">
          <cell r="C9">
            <v>4</v>
          </cell>
          <cell r="D9">
            <v>80</v>
          </cell>
        </row>
        <row r="10">
          <cell r="C10">
            <v>2</v>
          </cell>
          <cell r="D10">
            <v>50</v>
          </cell>
        </row>
        <row r="11">
          <cell r="C11">
            <v>12</v>
          </cell>
          <cell r="D11">
            <v>40</v>
          </cell>
        </row>
        <row r="12">
          <cell r="C12">
            <v>10</v>
          </cell>
          <cell r="D12">
            <v>10</v>
          </cell>
        </row>
        <row r="13">
          <cell r="C13">
            <v>14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6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7.bin"/><Relationship Id="rId9" Type="http://schemas.openxmlformats.org/officeDocument/2006/relationships/oleObject" Target="../embeddings/oleObject1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7.e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1.bin"/><Relationship Id="rId9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8.emf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6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5.bin"/><Relationship Id="rId9" Type="http://schemas.openxmlformats.org/officeDocument/2006/relationships/oleObject" Target="../embeddings/oleObject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9.emf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0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10.emf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2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image" Target="../media/image11.emf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24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image" Target="../media/image1.w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822E-8324-46D2-A447-3B6D9E27BE00}">
  <dimension ref="B1:G24"/>
  <sheetViews>
    <sheetView workbookViewId="0">
      <selection activeCell="P17" sqref="P17"/>
    </sheetView>
  </sheetViews>
  <sheetFormatPr baseColWidth="10" defaultRowHeight="15" x14ac:dyDescent="0.25"/>
  <sheetData>
    <row r="1" spans="2:7" x14ac:dyDescent="0.25">
      <c r="C1" t="s">
        <v>77</v>
      </c>
      <c r="D1" t="s">
        <v>78</v>
      </c>
    </row>
    <row r="2" spans="2:7" x14ac:dyDescent="0.25">
      <c r="B2" s="3" t="s">
        <v>79</v>
      </c>
      <c r="C2" s="3" t="s">
        <v>80</v>
      </c>
      <c r="D2" s="3" t="s">
        <v>81</v>
      </c>
      <c r="E2" s="3" t="s">
        <v>65</v>
      </c>
      <c r="F2" s="3" t="s">
        <v>66</v>
      </c>
      <c r="G2" s="3" t="s">
        <v>67</v>
      </c>
    </row>
    <row r="3" spans="2:7" x14ac:dyDescent="0.25">
      <c r="B3" s="3">
        <v>1</v>
      </c>
      <c r="C3" s="3">
        <v>3</v>
      </c>
      <c r="D3" s="3">
        <v>30</v>
      </c>
      <c r="E3" s="3">
        <f>C3*D3</f>
        <v>90</v>
      </c>
      <c r="F3" s="3">
        <f>C3*C3</f>
        <v>9</v>
      </c>
      <c r="G3" s="3">
        <f>D3*D3</f>
        <v>900</v>
      </c>
    </row>
    <row r="4" spans="2:7" x14ac:dyDescent="0.25">
      <c r="B4" s="3">
        <v>2</v>
      </c>
      <c r="C4" s="3">
        <v>2</v>
      </c>
      <c r="D4" s="3">
        <v>20</v>
      </c>
      <c r="E4" s="3">
        <f t="shared" ref="E4:E12" si="0">C4*D4</f>
        <v>40</v>
      </c>
      <c r="F4" s="3">
        <f t="shared" ref="F4:G12" si="1">C4*C4</f>
        <v>4</v>
      </c>
      <c r="G4" s="3">
        <f t="shared" si="1"/>
        <v>400</v>
      </c>
    </row>
    <row r="5" spans="2:7" x14ac:dyDescent="0.25">
      <c r="B5" s="3">
        <v>3</v>
      </c>
      <c r="C5" s="3">
        <v>4</v>
      </c>
      <c r="D5" s="3">
        <v>60</v>
      </c>
      <c r="E5" s="3">
        <f t="shared" si="0"/>
        <v>240</v>
      </c>
      <c r="F5" s="3">
        <f t="shared" si="1"/>
        <v>16</v>
      </c>
      <c r="G5" s="3">
        <f t="shared" si="1"/>
        <v>3600</v>
      </c>
    </row>
    <row r="6" spans="2:7" x14ac:dyDescent="0.25">
      <c r="B6" s="3">
        <v>4</v>
      </c>
      <c r="C6" s="3">
        <v>5</v>
      </c>
      <c r="D6" s="3">
        <v>70</v>
      </c>
      <c r="E6" s="3">
        <f t="shared" si="0"/>
        <v>350</v>
      </c>
      <c r="F6" s="3">
        <f t="shared" si="1"/>
        <v>25</v>
      </c>
      <c r="G6" s="3">
        <f t="shared" si="1"/>
        <v>4900</v>
      </c>
    </row>
    <row r="7" spans="2:7" x14ac:dyDescent="0.25">
      <c r="B7" s="3">
        <v>5</v>
      </c>
      <c r="C7" s="3">
        <v>8</v>
      </c>
      <c r="D7" s="3">
        <v>100</v>
      </c>
      <c r="E7" s="3">
        <f t="shared" si="0"/>
        <v>800</v>
      </c>
      <c r="F7" s="3">
        <f t="shared" si="1"/>
        <v>64</v>
      </c>
      <c r="G7" s="3">
        <f t="shared" si="1"/>
        <v>10000</v>
      </c>
    </row>
    <row r="8" spans="2:7" x14ac:dyDescent="0.25">
      <c r="B8" s="3">
        <v>6</v>
      </c>
      <c r="C8" s="3">
        <v>7</v>
      </c>
      <c r="D8" s="3">
        <v>80</v>
      </c>
      <c r="E8" s="3">
        <f t="shared" si="0"/>
        <v>560</v>
      </c>
      <c r="F8" s="3">
        <f t="shared" si="1"/>
        <v>49</v>
      </c>
      <c r="G8" s="3">
        <f t="shared" si="1"/>
        <v>6400</v>
      </c>
    </row>
    <row r="9" spans="2:7" x14ac:dyDescent="0.25">
      <c r="B9" s="3">
        <v>7</v>
      </c>
      <c r="C9" s="3">
        <v>5</v>
      </c>
      <c r="D9" s="3">
        <v>50</v>
      </c>
      <c r="E9" s="3">
        <f t="shared" si="0"/>
        <v>250</v>
      </c>
      <c r="F9" s="3">
        <f t="shared" si="1"/>
        <v>25</v>
      </c>
      <c r="G9" s="3">
        <f t="shared" si="1"/>
        <v>2500</v>
      </c>
    </row>
    <row r="10" spans="2:7" x14ac:dyDescent="0.25">
      <c r="B10" s="3">
        <v>8</v>
      </c>
      <c r="C10" s="3">
        <v>3</v>
      </c>
      <c r="D10" s="3">
        <v>40</v>
      </c>
      <c r="E10" s="3">
        <f t="shared" si="0"/>
        <v>120</v>
      </c>
      <c r="F10" s="3">
        <f t="shared" si="1"/>
        <v>9</v>
      </c>
      <c r="G10" s="3">
        <f t="shared" si="1"/>
        <v>1600</v>
      </c>
    </row>
    <row r="11" spans="2:7" x14ac:dyDescent="0.25">
      <c r="B11" s="3">
        <v>9</v>
      </c>
      <c r="C11" s="3">
        <v>2</v>
      </c>
      <c r="D11" s="3">
        <v>30</v>
      </c>
      <c r="E11" s="3">
        <f t="shared" si="0"/>
        <v>60</v>
      </c>
      <c r="F11" s="3">
        <f t="shared" si="1"/>
        <v>4</v>
      </c>
      <c r="G11" s="3">
        <f t="shared" si="1"/>
        <v>900</v>
      </c>
    </row>
    <row r="12" spans="2:7" x14ac:dyDescent="0.25">
      <c r="B12" s="3">
        <v>10</v>
      </c>
      <c r="C12" s="3">
        <v>1</v>
      </c>
      <c r="D12" s="3">
        <v>20</v>
      </c>
      <c r="E12" s="3">
        <f t="shared" si="0"/>
        <v>20</v>
      </c>
      <c r="F12" s="3">
        <f t="shared" si="1"/>
        <v>1</v>
      </c>
      <c r="G12" s="3">
        <f t="shared" si="1"/>
        <v>400</v>
      </c>
    </row>
    <row r="13" spans="2:7" x14ac:dyDescent="0.25">
      <c r="B13" s="3" t="s">
        <v>24</v>
      </c>
      <c r="C13" s="3">
        <f>SUM(C3:C12)</f>
        <v>40</v>
      </c>
      <c r="D13" s="3">
        <f>SUM(D3:D12)</f>
        <v>500</v>
      </c>
      <c r="E13" s="3">
        <f t="shared" ref="E13:G13" si="2">SUM(E3:E12)</f>
        <v>2530</v>
      </c>
      <c r="F13" s="3">
        <f t="shared" si="2"/>
        <v>206</v>
      </c>
      <c r="G13" s="3">
        <f t="shared" si="2"/>
        <v>31600</v>
      </c>
    </row>
    <row r="15" spans="2:7" x14ac:dyDescent="0.25">
      <c r="B15" s="23" t="s">
        <v>82</v>
      </c>
      <c r="C15" s="23">
        <f>C13/$B$12</f>
        <v>4</v>
      </c>
      <c r="D15" s="23">
        <f>D13/$B$12</f>
        <v>50</v>
      </c>
    </row>
    <row r="17" spans="2:7" x14ac:dyDescent="0.25">
      <c r="C17" s="23">
        <v>1</v>
      </c>
      <c r="D17" s="23">
        <f>D15/C15</f>
        <v>12.5</v>
      </c>
    </row>
    <row r="19" spans="2:7" x14ac:dyDescent="0.25">
      <c r="B19" s="3" t="s">
        <v>68</v>
      </c>
      <c r="C19" s="3">
        <f>E13/B12-C15*D15</f>
        <v>53</v>
      </c>
      <c r="E19" s="50" t="s">
        <v>4</v>
      </c>
      <c r="G19" s="51">
        <f>C19/C20</f>
        <v>11.52173913043478</v>
      </c>
    </row>
    <row r="20" spans="2:7" x14ac:dyDescent="0.25">
      <c r="B20" s="3" t="s">
        <v>83</v>
      </c>
      <c r="C20" s="3">
        <f>F13/B12-C15*C15</f>
        <v>4.6000000000000014</v>
      </c>
      <c r="E20" s="50"/>
      <c r="G20" s="51"/>
    </row>
    <row r="21" spans="2:7" x14ac:dyDescent="0.25">
      <c r="E21" t="s">
        <v>5</v>
      </c>
      <c r="G21">
        <f>D15-G19*C15</f>
        <v>3.9130434782608816</v>
      </c>
    </row>
    <row r="22" spans="2:7" x14ac:dyDescent="0.25">
      <c r="B22" s="3" t="s">
        <v>84</v>
      </c>
      <c r="C22" s="3">
        <f>G13/B12-D15*D15</f>
        <v>660</v>
      </c>
    </row>
    <row r="23" spans="2:7" x14ac:dyDescent="0.25">
      <c r="E23" t="s">
        <v>85</v>
      </c>
    </row>
    <row r="24" spans="2:7" x14ac:dyDescent="0.25">
      <c r="B24" s="3" t="s">
        <v>86</v>
      </c>
      <c r="C24" s="3">
        <f>C19/(C20^0.5*C22^0.5)</f>
        <v>0.96188906144883146</v>
      </c>
    </row>
  </sheetData>
  <mergeCells count="2">
    <mergeCell ref="E19:E20"/>
    <mergeCell ref="G19:G2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3313" r:id="rId3">
          <objectPr defaultSize="0" autoPict="0" r:id="rId4">
            <anchor moveWithCells="1" sizeWithCells="1">
              <from>
                <xdr:col>7</xdr:col>
                <xdr:colOff>171450</xdr:colOff>
                <xdr:row>22</xdr:row>
                <xdr:rowOff>38100</xdr:rowOff>
              </from>
              <to>
                <xdr:col>14</xdr:col>
                <xdr:colOff>19050</xdr:colOff>
                <xdr:row>27</xdr:row>
                <xdr:rowOff>47625</xdr:rowOff>
              </to>
            </anchor>
          </objectPr>
        </oleObject>
      </mc:Choice>
      <mc:Fallback>
        <oleObject progId="Equation.DSMT4" shapeId="13313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8295-923A-492B-AB2A-C37CD6FA8F34}">
  <dimension ref="A1:I24"/>
  <sheetViews>
    <sheetView workbookViewId="0">
      <selection activeCell="C15" sqref="C15"/>
    </sheetView>
  </sheetViews>
  <sheetFormatPr baseColWidth="10" defaultRowHeight="15" x14ac:dyDescent="0.25"/>
  <cols>
    <col min="4" max="4" width="4.85546875" customWidth="1"/>
  </cols>
  <sheetData>
    <row r="1" spans="1:9" ht="18.75" x14ac:dyDescent="0.25">
      <c r="A1" s="59" t="s">
        <v>131</v>
      </c>
      <c r="B1" s="59"/>
    </row>
    <row r="3" spans="1:9" x14ac:dyDescent="0.25">
      <c r="B3" s="6" t="s">
        <v>63</v>
      </c>
      <c r="C3" s="6" t="s">
        <v>64</v>
      </c>
      <c r="D3" s="6"/>
      <c r="E3" s="6" t="s">
        <v>65</v>
      </c>
      <c r="F3" s="6" t="s">
        <v>66</v>
      </c>
      <c r="G3" s="6" t="s">
        <v>67</v>
      </c>
    </row>
    <row r="4" spans="1:9" x14ac:dyDescent="0.25">
      <c r="B4" s="6">
        <v>44</v>
      </c>
      <c r="C4" s="6">
        <v>5.0999999999999996</v>
      </c>
      <c r="D4" s="3"/>
      <c r="E4" s="6">
        <f>B4*C4</f>
        <v>224.39999999999998</v>
      </c>
      <c r="F4" s="6">
        <f>B4*B4</f>
        <v>1936</v>
      </c>
      <c r="G4" s="6">
        <f>C4*C4</f>
        <v>26.009999999999998</v>
      </c>
    </row>
    <row r="5" spans="1:9" x14ac:dyDescent="0.25">
      <c r="B5" s="6">
        <v>47</v>
      </c>
      <c r="C5" s="6">
        <v>5.7</v>
      </c>
      <c r="D5" s="3"/>
      <c r="E5" s="6">
        <f t="shared" ref="E5:E11" si="0">B5*C5</f>
        <v>267.90000000000003</v>
      </c>
      <c r="F5" s="6">
        <f t="shared" ref="F5:G11" si="1">B5*B5</f>
        <v>2209</v>
      </c>
      <c r="G5" s="6">
        <f t="shared" si="1"/>
        <v>32.49</v>
      </c>
    </row>
    <row r="6" spans="1:9" x14ac:dyDescent="0.25">
      <c r="B6" s="6">
        <v>45</v>
      </c>
      <c r="C6" s="6">
        <v>5.4</v>
      </c>
      <c r="D6" s="3"/>
      <c r="E6" s="6">
        <f t="shared" si="0"/>
        <v>243.00000000000003</v>
      </c>
      <c r="F6" s="6">
        <f t="shared" si="1"/>
        <v>2025</v>
      </c>
      <c r="G6" s="6">
        <f t="shared" si="1"/>
        <v>29.160000000000004</v>
      </c>
    </row>
    <row r="7" spans="1:9" x14ac:dyDescent="0.25">
      <c r="B7" s="6">
        <v>49</v>
      </c>
      <c r="C7" s="6">
        <v>6.1</v>
      </c>
      <c r="D7" s="3"/>
      <c r="E7" s="6">
        <f t="shared" ref="E7:E8" si="2">B7*C7</f>
        <v>298.89999999999998</v>
      </c>
      <c r="F7" s="6">
        <f t="shared" ref="F7:F8" si="3">B7*B7</f>
        <v>2401</v>
      </c>
      <c r="G7" s="6">
        <f t="shared" ref="G7:G8" si="4">C7*C7</f>
        <v>37.209999999999994</v>
      </c>
    </row>
    <row r="8" spans="1:9" x14ac:dyDescent="0.25">
      <c r="B8" s="6">
        <v>50</v>
      </c>
      <c r="C8" s="6">
        <v>6.2</v>
      </c>
      <c r="D8" s="3"/>
      <c r="E8" s="6">
        <f t="shared" si="2"/>
        <v>310</v>
      </c>
      <c r="F8" s="6">
        <f t="shared" si="3"/>
        <v>2500</v>
      </c>
      <c r="G8" s="6">
        <f t="shared" si="4"/>
        <v>38.440000000000005</v>
      </c>
    </row>
    <row r="9" spans="1:9" x14ac:dyDescent="0.25">
      <c r="B9" s="6">
        <v>53</v>
      </c>
      <c r="C9" s="6">
        <v>6.6</v>
      </c>
      <c r="D9" s="3"/>
      <c r="E9" s="6">
        <f t="shared" si="0"/>
        <v>349.79999999999995</v>
      </c>
      <c r="F9" s="6">
        <f t="shared" si="1"/>
        <v>2809</v>
      </c>
      <c r="G9" s="6">
        <f t="shared" si="1"/>
        <v>43.559999999999995</v>
      </c>
    </row>
    <row r="10" spans="1:9" x14ac:dyDescent="0.25">
      <c r="B10" s="6">
        <v>46</v>
      </c>
      <c r="C10" s="6">
        <v>5.3</v>
      </c>
      <c r="D10" s="3"/>
      <c r="E10" s="6">
        <f t="shared" si="0"/>
        <v>243.79999999999998</v>
      </c>
      <c r="F10" s="6">
        <f t="shared" si="1"/>
        <v>2116</v>
      </c>
      <c r="G10" s="6">
        <f t="shared" si="1"/>
        <v>28.09</v>
      </c>
    </row>
    <row r="11" spans="1:9" x14ac:dyDescent="0.25">
      <c r="B11" s="6">
        <v>50</v>
      </c>
      <c r="C11" s="6">
        <v>6.1</v>
      </c>
      <c r="D11" s="3"/>
      <c r="E11" s="6">
        <f t="shared" si="0"/>
        <v>305</v>
      </c>
      <c r="F11" s="6">
        <f t="shared" si="1"/>
        <v>2500</v>
      </c>
      <c r="G11" s="6">
        <f t="shared" si="1"/>
        <v>37.209999999999994</v>
      </c>
    </row>
    <row r="12" spans="1:9" x14ac:dyDescent="0.25">
      <c r="A12" t="s">
        <v>24</v>
      </c>
      <c r="B12" s="9">
        <f>SUM(B4:B11)</f>
        <v>384</v>
      </c>
      <c r="C12" s="9">
        <f>SUM(C4:C11)</f>
        <v>46.5</v>
      </c>
      <c r="D12" s="25"/>
      <c r="E12" s="9">
        <f>SUM(E4:E11)</f>
        <v>2242.8000000000002</v>
      </c>
      <c r="F12" s="9">
        <f>SUM(F4:F11)</f>
        <v>18496</v>
      </c>
      <c r="G12" s="9">
        <f>SUM(G4:G11)</f>
        <v>272.17</v>
      </c>
    </row>
    <row r="13" spans="1:9" x14ac:dyDescent="0.25">
      <c r="A13" t="s">
        <v>23</v>
      </c>
      <c r="B13" s="6">
        <f>COUNT(B4:B11)</f>
        <v>8</v>
      </c>
    </row>
    <row r="15" spans="1:9" x14ac:dyDescent="0.25">
      <c r="B15" t="s">
        <v>68</v>
      </c>
      <c r="C15" s="26">
        <f>E12/B13-F15*F16</f>
        <v>1.3500000000000227</v>
      </c>
      <c r="E15" s="48" t="s">
        <v>69</v>
      </c>
      <c r="F15" s="48">
        <f>B12/B13</f>
        <v>48</v>
      </c>
      <c r="G15" s="48"/>
      <c r="H15" s="48" t="s">
        <v>70</v>
      </c>
      <c r="I15" s="28">
        <f>F12/B13-F15*F15</f>
        <v>8</v>
      </c>
    </row>
    <row r="16" spans="1:9" x14ac:dyDescent="0.25">
      <c r="E16" s="48" t="s">
        <v>71</v>
      </c>
      <c r="F16" s="48">
        <f>C12/B13</f>
        <v>5.8125</v>
      </c>
      <c r="G16" s="48"/>
      <c r="H16" s="48" t="s">
        <v>72</v>
      </c>
      <c r="I16" s="48">
        <f>G12/B13-F16*F16</f>
        <v>0.23609375000000199</v>
      </c>
    </row>
    <row r="17" spans="2:9" x14ac:dyDescent="0.25">
      <c r="B17" t="s">
        <v>73</v>
      </c>
      <c r="C17">
        <f>C15/(I15^0.5*I16^0.5)</f>
        <v>0.98230539623002777</v>
      </c>
      <c r="H17" t="s">
        <v>115</v>
      </c>
      <c r="I17" s="35">
        <f>I15^0.5</f>
        <v>2.8284271247461903</v>
      </c>
    </row>
    <row r="18" spans="2:9" x14ac:dyDescent="0.25">
      <c r="H18" t="s">
        <v>116</v>
      </c>
      <c r="I18" s="35">
        <f>I16^0.5</f>
        <v>0.4858947931394223</v>
      </c>
    </row>
    <row r="19" spans="2:9" ht="30" x14ac:dyDescent="0.25">
      <c r="B19" s="29" t="s">
        <v>74</v>
      </c>
      <c r="C19">
        <f>F16-C20*F15</f>
        <v>-2.2875000000001364</v>
      </c>
    </row>
    <row r="20" spans="2:9" x14ac:dyDescent="0.25">
      <c r="B20" t="s">
        <v>75</v>
      </c>
      <c r="C20">
        <f>C15/I15</f>
        <v>0.16875000000000284</v>
      </c>
    </row>
    <row r="22" spans="2:9" x14ac:dyDescent="0.25">
      <c r="B22" t="s">
        <v>130</v>
      </c>
    </row>
    <row r="24" spans="2:9" x14ac:dyDescent="0.25">
      <c r="B24">
        <f>0.168*58-2.28</f>
        <v>7.4640000000000004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E4A5-6D35-4657-85DD-15EB0EB567E5}">
  <dimension ref="A1:I24"/>
  <sheetViews>
    <sheetView workbookViewId="0">
      <selection activeCell="I34" sqref="I34"/>
    </sheetView>
  </sheetViews>
  <sheetFormatPr baseColWidth="10" defaultRowHeight="15" x14ac:dyDescent="0.25"/>
  <cols>
    <col min="4" max="4" width="4.85546875" customWidth="1"/>
  </cols>
  <sheetData>
    <row r="1" spans="1:9" ht="18.75" x14ac:dyDescent="0.25">
      <c r="A1" s="59" t="s">
        <v>114</v>
      </c>
      <c r="B1" s="59"/>
    </row>
    <row r="3" spans="1:9" x14ac:dyDescent="0.25">
      <c r="B3" s="6" t="s">
        <v>63</v>
      </c>
      <c r="C3" s="6" t="s">
        <v>64</v>
      </c>
      <c r="D3" s="6"/>
      <c r="E3" s="6" t="s">
        <v>65</v>
      </c>
      <c r="F3" s="6" t="s">
        <v>66</v>
      </c>
      <c r="G3" s="6" t="s">
        <v>67</v>
      </c>
    </row>
    <row r="4" spans="1:9" x14ac:dyDescent="0.25">
      <c r="B4" s="6">
        <v>21</v>
      </c>
      <c r="C4" s="6">
        <v>88</v>
      </c>
      <c r="D4" s="3"/>
      <c r="E4" s="6">
        <f>B4*C4</f>
        <v>1848</v>
      </c>
      <c r="F4" s="6">
        <f>B4*B4</f>
        <v>441</v>
      </c>
      <c r="G4" s="6">
        <f>C4*C4</f>
        <v>7744</v>
      </c>
    </row>
    <row r="5" spans="1:9" x14ac:dyDescent="0.25">
      <c r="B5" s="6">
        <v>23</v>
      </c>
      <c r="C5" s="6">
        <v>86</v>
      </c>
      <c r="D5" s="3"/>
      <c r="E5" s="6">
        <f t="shared" ref="E5:E11" si="0">B5*C5</f>
        <v>1978</v>
      </c>
      <c r="F5" s="6">
        <f t="shared" ref="F5:G11" si="1">B5*B5</f>
        <v>529</v>
      </c>
      <c r="G5" s="6">
        <f t="shared" si="1"/>
        <v>7396</v>
      </c>
    </row>
    <row r="6" spans="1:9" x14ac:dyDescent="0.25">
      <c r="B6" s="6">
        <v>24</v>
      </c>
      <c r="C6" s="6">
        <v>81</v>
      </c>
      <c r="D6" s="3"/>
      <c r="E6" s="6">
        <f t="shared" ref="E6:E7" si="2">B6*C6</f>
        <v>1944</v>
      </c>
      <c r="F6" s="6">
        <f t="shared" ref="F6:F7" si="3">B6*B6</f>
        <v>576</v>
      </c>
      <c r="G6" s="6">
        <f t="shared" ref="G6:G7" si="4">C6*C6</f>
        <v>6561</v>
      </c>
    </row>
    <row r="7" spans="1:9" x14ac:dyDescent="0.25">
      <c r="B7" s="6">
        <v>26</v>
      </c>
      <c r="C7" s="6">
        <v>74</v>
      </c>
      <c r="D7" s="3"/>
      <c r="E7" s="6">
        <f t="shared" si="2"/>
        <v>1924</v>
      </c>
      <c r="F7" s="6">
        <f t="shared" si="3"/>
        <v>676</v>
      </c>
      <c r="G7" s="6">
        <f t="shared" si="4"/>
        <v>5476</v>
      </c>
    </row>
    <row r="8" spans="1:9" x14ac:dyDescent="0.25">
      <c r="B8" s="6">
        <v>31</v>
      </c>
      <c r="C8" s="6">
        <v>62</v>
      </c>
      <c r="D8" s="3"/>
      <c r="E8" s="6">
        <f t="shared" si="0"/>
        <v>1922</v>
      </c>
      <c r="F8" s="6">
        <f t="shared" si="1"/>
        <v>961</v>
      </c>
      <c r="G8" s="6">
        <f t="shared" si="1"/>
        <v>3844</v>
      </c>
    </row>
    <row r="9" spans="1:9" x14ac:dyDescent="0.25">
      <c r="B9" s="6">
        <v>34</v>
      </c>
      <c r="C9" s="6">
        <v>59</v>
      </c>
      <c r="D9" s="3"/>
      <c r="E9" s="6">
        <f t="shared" si="0"/>
        <v>2006</v>
      </c>
      <c r="F9" s="6">
        <f t="shared" si="1"/>
        <v>1156</v>
      </c>
      <c r="G9" s="6">
        <f t="shared" si="1"/>
        <v>3481</v>
      </c>
    </row>
    <row r="10" spans="1:9" x14ac:dyDescent="0.25">
      <c r="B10" s="6">
        <v>39</v>
      </c>
      <c r="C10" s="6">
        <v>58</v>
      </c>
      <c r="D10" s="3"/>
      <c r="E10" s="6">
        <f t="shared" si="0"/>
        <v>2262</v>
      </c>
      <c r="F10" s="6">
        <f t="shared" si="1"/>
        <v>1521</v>
      </c>
      <c r="G10" s="6">
        <f t="shared" si="1"/>
        <v>3364</v>
      </c>
    </row>
    <row r="11" spans="1:9" x14ac:dyDescent="0.25">
      <c r="B11" s="6">
        <v>42</v>
      </c>
      <c r="C11" s="6">
        <v>52</v>
      </c>
      <c r="D11" s="3"/>
      <c r="E11" s="6">
        <f t="shared" si="0"/>
        <v>2184</v>
      </c>
      <c r="F11" s="6">
        <f t="shared" si="1"/>
        <v>1764</v>
      </c>
      <c r="G11" s="6">
        <f t="shared" si="1"/>
        <v>2704</v>
      </c>
    </row>
    <row r="12" spans="1:9" x14ac:dyDescent="0.25">
      <c r="A12" t="s">
        <v>24</v>
      </c>
      <c r="B12" s="9">
        <f>SUM(B4:B11)</f>
        <v>240</v>
      </c>
      <c r="C12" s="9">
        <f>SUM(C4:C11)</f>
        <v>560</v>
      </c>
      <c r="D12" s="25"/>
      <c r="E12" s="9">
        <f>SUM(E4:E11)</f>
        <v>16068</v>
      </c>
      <c r="F12" s="9">
        <f>SUM(F4:F11)</f>
        <v>7624</v>
      </c>
      <c r="G12" s="9">
        <f>SUM(G4:G11)</f>
        <v>40570</v>
      </c>
    </row>
    <row r="13" spans="1:9" x14ac:dyDescent="0.25">
      <c r="A13" t="s">
        <v>23</v>
      </c>
      <c r="B13" s="6">
        <f>COUNT(B4:B11)</f>
        <v>8</v>
      </c>
    </row>
    <row r="15" spans="1:9" x14ac:dyDescent="0.25">
      <c r="B15" t="s">
        <v>68</v>
      </c>
      <c r="C15" s="26">
        <f>E12/B13-F15*F16</f>
        <v>-91.5</v>
      </c>
      <c r="E15" s="32" t="s">
        <v>69</v>
      </c>
      <c r="F15" s="32">
        <f>B12/B13</f>
        <v>30</v>
      </c>
      <c r="G15" s="32"/>
      <c r="H15" s="32" t="s">
        <v>70</v>
      </c>
      <c r="I15" s="28">
        <f>F12/B13-F15*F15</f>
        <v>53</v>
      </c>
    </row>
    <row r="16" spans="1:9" x14ac:dyDescent="0.25">
      <c r="E16" s="32" t="s">
        <v>71</v>
      </c>
      <c r="F16" s="32">
        <f>C12/B13</f>
        <v>70</v>
      </c>
      <c r="G16" s="32"/>
      <c r="H16" s="32" t="s">
        <v>72</v>
      </c>
      <c r="I16" s="32">
        <f>G12/B13-F16*F16</f>
        <v>171.25</v>
      </c>
    </row>
    <row r="17" spans="2:9" x14ac:dyDescent="0.25">
      <c r="B17" t="s">
        <v>73</v>
      </c>
      <c r="C17">
        <f>C15/(I15^0.5*I16^0.5)</f>
        <v>-0.96043475901213038</v>
      </c>
      <c r="H17" t="s">
        <v>115</v>
      </c>
      <c r="I17" s="35">
        <f>I15^0.5</f>
        <v>7.2801098892805181</v>
      </c>
    </row>
    <row r="18" spans="2:9" x14ac:dyDescent="0.25">
      <c r="H18" t="s">
        <v>116</v>
      </c>
      <c r="I18" s="35">
        <f>I16^0.5</f>
        <v>13.0862523283024</v>
      </c>
    </row>
    <row r="19" spans="2:9" ht="30" x14ac:dyDescent="0.25">
      <c r="B19" s="29" t="s">
        <v>74</v>
      </c>
      <c r="C19">
        <f>F16-C20*F15</f>
        <v>121.79245283018868</v>
      </c>
    </row>
    <row r="20" spans="2:9" x14ac:dyDescent="0.25">
      <c r="B20" t="s">
        <v>75</v>
      </c>
      <c r="C20">
        <f>C15/I15</f>
        <v>-1.7264150943396226</v>
      </c>
    </row>
    <row r="22" spans="2:9" x14ac:dyDescent="0.25">
      <c r="B22" s="36" t="s">
        <v>118</v>
      </c>
    </row>
    <row r="24" spans="2:9" x14ac:dyDescent="0.25">
      <c r="B24" t="s">
        <v>117</v>
      </c>
      <c r="C24" t="s">
        <v>119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8673" r:id="rId4">
          <objectPr defaultSize="0" autoPict="0" r:id="rId5">
            <anchor moveWithCells="1" sizeWithCells="1">
              <from>
                <xdr:col>8</xdr:col>
                <xdr:colOff>476250</xdr:colOff>
                <xdr:row>20</xdr:row>
                <xdr:rowOff>123825</xdr:rowOff>
              </from>
              <to>
                <xdr:col>16</xdr:col>
                <xdr:colOff>466725</xdr:colOff>
                <xdr:row>25</xdr:row>
                <xdr:rowOff>47625</xdr:rowOff>
              </to>
            </anchor>
          </objectPr>
        </oleObject>
      </mc:Choice>
      <mc:Fallback>
        <oleObject progId="Equation.DSMT4" shapeId="2867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C77D-FCEA-4454-8CF2-C97133955192}">
  <dimension ref="D3:F11"/>
  <sheetViews>
    <sheetView workbookViewId="0">
      <selection activeCell="D3" sqref="D3:F3"/>
    </sheetView>
  </sheetViews>
  <sheetFormatPr baseColWidth="10" defaultRowHeight="15" x14ac:dyDescent="0.25"/>
  <sheetData>
    <row r="3" spans="4:6" ht="18.75" x14ac:dyDescent="0.25">
      <c r="D3" s="59" t="s">
        <v>62</v>
      </c>
      <c r="E3" s="59"/>
      <c r="F3" s="59"/>
    </row>
    <row r="5" spans="4:6" ht="18.75" x14ac:dyDescent="0.25">
      <c r="D5" s="24"/>
      <c r="E5" s="24" t="s">
        <v>40</v>
      </c>
      <c r="F5" s="24" t="s">
        <v>41</v>
      </c>
    </row>
    <row r="6" spans="4:6" ht="18.75" x14ac:dyDescent="0.25">
      <c r="D6" s="24">
        <v>1</v>
      </c>
      <c r="E6" s="24" t="s">
        <v>42</v>
      </c>
      <c r="F6" s="24" t="s">
        <v>49</v>
      </c>
    </row>
    <row r="7" spans="4:6" ht="18.75" x14ac:dyDescent="0.25">
      <c r="D7" s="24">
        <v>2</v>
      </c>
      <c r="E7" s="24" t="s">
        <v>43</v>
      </c>
      <c r="F7" s="24" t="s">
        <v>48</v>
      </c>
    </row>
    <row r="8" spans="4:6" ht="18.75" x14ac:dyDescent="0.25">
      <c r="D8" s="24">
        <v>3</v>
      </c>
      <c r="E8" s="24" t="s">
        <v>44</v>
      </c>
      <c r="F8" s="24" t="s">
        <v>50</v>
      </c>
    </row>
    <row r="9" spans="4:6" ht="18.75" x14ac:dyDescent="0.25">
      <c r="D9" s="24">
        <v>4</v>
      </c>
      <c r="E9" s="24" t="s">
        <v>45</v>
      </c>
      <c r="F9" s="24" t="s">
        <v>51</v>
      </c>
    </row>
    <row r="10" spans="4:6" ht="18.75" x14ac:dyDescent="0.25">
      <c r="D10" s="24">
        <v>5</v>
      </c>
      <c r="E10" s="24" t="s">
        <v>46</v>
      </c>
      <c r="F10" s="24" t="s">
        <v>52</v>
      </c>
    </row>
    <row r="11" spans="4:6" ht="18.75" x14ac:dyDescent="0.25">
      <c r="D11" s="24">
        <v>6</v>
      </c>
      <c r="E11" s="24" t="s">
        <v>47</v>
      </c>
      <c r="F11" s="24" t="s">
        <v>53</v>
      </c>
    </row>
  </sheetData>
  <mergeCells count="1">
    <mergeCell ref="D3:F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97F2-B20B-49DD-930F-C729FAC68E0B}">
  <dimension ref="C3:K39"/>
  <sheetViews>
    <sheetView topLeftCell="A19" zoomScaleNormal="100" workbookViewId="0">
      <selection activeCell="G44" sqref="G44"/>
    </sheetView>
  </sheetViews>
  <sheetFormatPr baseColWidth="10" defaultRowHeight="15" x14ac:dyDescent="0.25"/>
  <cols>
    <col min="3" max="3" width="15" customWidth="1"/>
    <col min="4" max="4" width="11" bestFit="1" customWidth="1"/>
    <col min="5" max="5" width="11.140625" bestFit="1" customWidth="1"/>
  </cols>
  <sheetData>
    <row r="3" spans="3:11" x14ac:dyDescent="0.25">
      <c r="F3" s="60" t="s">
        <v>55</v>
      </c>
      <c r="G3" s="60"/>
    </row>
    <row r="4" spans="3:11" x14ac:dyDescent="0.25">
      <c r="C4" s="49" t="s">
        <v>132</v>
      </c>
      <c r="D4" s="3" t="s">
        <v>133</v>
      </c>
      <c r="E4" s="16" t="s">
        <v>134</v>
      </c>
      <c r="F4" s="18" t="s">
        <v>133</v>
      </c>
      <c r="G4" s="19" t="s">
        <v>134</v>
      </c>
      <c r="H4" s="49" t="s">
        <v>59</v>
      </c>
      <c r="I4" s="49" t="s">
        <v>60</v>
      </c>
    </row>
    <row r="5" spans="3:11" x14ac:dyDescent="0.25">
      <c r="C5" s="49" t="s">
        <v>45</v>
      </c>
      <c r="D5" s="41" t="s">
        <v>42</v>
      </c>
      <c r="E5" s="42" t="s">
        <v>53</v>
      </c>
      <c r="F5" s="18">
        <v>1</v>
      </c>
      <c r="G5" s="19">
        <v>5</v>
      </c>
      <c r="H5" s="49">
        <f>F5-G5</f>
        <v>-4</v>
      </c>
      <c r="I5" s="49">
        <f>H5*H5</f>
        <v>16</v>
      </c>
    </row>
    <row r="6" spans="3:11" x14ac:dyDescent="0.25">
      <c r="C6" s="49" t="s">
        <v>42</v>
      </c>
      <c r="D6" s="41" t="s">
        <v>49</v>
      </c>
      <c r="E6" s="42" t="s">
        <v>47</v>
      </c>
      <c r="F6" s="18">
        <v>2</v>
      </c>
      <c r="G6" s="19">
        <v>4</v>
      </c>
      <c r="H6" s="49">
        <f>F6-G6</f>
        <v>-2</v>
      </c>
      <c r="I6" s="49">
        <f>H6*H6</f>
        <v>4</v>
      </c>
    </row>
    <row r="7" spans="3:11" x14ac:dyDescent="0.25">
      <c r="C7" s="49" t="s">
        <v>47</v>
      </c>
      <c r="D7" s="41" t="s">
        <v>50</v>
      </c>
      <c r="E7" s="42" t="s">
        <v>45</v>
      </c>
      <c r="F7" s="18">
        <v>3</v>
      </c>
      <c r="G7" s="19">
        <v>6</v>
      </c>
      <c r="H7" s="49">
        <f t="shared" ref="H7:H13" si="0">F7-G7</f>
        <v>-3</v>
      </c>
      <c r="I7" s="49">
        <f t="shared" ref="I7:I13" si="1">H7*H7</f>
        <v>9</v>
      </c>
      <c r="K7" s="36" t="s">
        <v>135</v>
      </c>
    </row>
    <row r="8" spans="3:11" x14ac:dyDescent="0.25">
      <c r="C8" s="49" t="s">
        <v>44</v>
      </c>
      <c r="D8" s="41" t="s">
        <v>47</v>
      </c>
      <c r="E8" s="42" t="s">
        <v>49</v>
      </c>
      <c r="F8" s="18">
        <v>4</v>
      </c>
      <c r="G8" s="19">
        <v>2</v>
      </c>
      <c r="H8" s="49">
        <f t="shared" si="0"/>
        <v>2</v>
      </c>
      <c r="I8" s="49">
        <f t="shared" si="1"/>
        <v>4</v>
      </c>
    </row>
    <row r="9" spans="3:11" x14ac:dyDescent="0.25">
      <c r="C9" s="49" t="s">
        <v>46</v>
      </c>
      <c r="D9" s="41" t="s">
        <v>43</v>
      </c>
      <c r="E9" s="42" t="s">
        <v>42</v>
      </c>
      <c r="F9" s="18">
        <v>5</v>
      </c>
      <c r="G9" s="19">
        <v>7</v>
      </c>
      <c r="H9" s="49">
        <f t="shared" si="0"/>
        <v>-2</v>
      </c>
      <c r="I9" s="49">
        <f t="shared" si="1"/>
        <v>4</v>
      </c>
    </row>
    <row r="10" spans="3:11" x14ac:dyDescent="0.25">
      <c r="C10" s="49" t="s">
        <v>43</v>
      </c>
      <c r="D10" s="41" t="s">
        <v>44</v>
      </c>
      <c r="E10" s="42" t="s">
        <v>50</v>
      </c>
      <c r="F10" s="18">
        <v>6</v>
      </c>
      <c r="G10" s="19">
        <v>9</v>
      </c>
      <c r="H10" s="49">
        <f t="shared" si="0"/>
        <v>-3</v>
      </c>
      <c r="I10" s="49">
        <f t="shared" si="1"/>
        <v>9</v>
      </c>
    </row>
    <row r="11" spans="3:11" x14ac:dyDescent="0.25">
      <c r="C11" s="49" t="s">
        <v>50</v>
      </c>
      <c r="D11" s="41" t="s">
        <v>45</v>
      </c>
      <c r="E11" s="42" t="s">
        <v>43</v>
      </c>
      <c r="F11" s="18">
        <v>7</v>
      </c>
      <c r="G11" s="19">
        <v>3</v>
      </c>
      <c r="H11" s="49">
        <f t="shared" si="0"/>
        <v>4</v>
      </c>
      <c r="I11" s="49">
        <f t="shared" si="1"/>
        <v>16</v>
      </c>
    </row>
    <row r="12" spans="3:11" x14ac:dyDescent="0.25">
      <c r="C12" s="49" t="s">
        <v>53</v>
      </c>
      <c r="D12" s="41" t="s">
        <v>53</v>
      </c>
      <c r="E12" s="42" t="s">
        <v>46</v>
      </c>
      <c r="F12" s="18">
        <v>8</v>
      </c>
      <c r="G12" s="19">
        <v>1</v>
      </c>
      <c r="H12" s="49">
        <f t="shared" si="0"/>
        <v>7</v>
      </c>
      <c r="I12" s="49">
        <f t="shared" si="1"/>
        <v>49</v>
      </c>
    </row>
    <row r="13" spans="3:11" x14ac:dyDescent="0.25">
      <c r="C13" s="49" t="s">
        <v>49</v>
      </c>
      <c r="D13" s="41" t="s">
        <v>46</v>
      </c>
      <c r="E13" s="42" t="s">
        <v>44</v>
      </c>
      <c r="F13" s="18">
        <v>9</v>
      </c>
      <c r="G13" s="19">
        <v>8</v>
      </c>
      <c r="H13" s="49">
        <f t="shared" si="0"/>
        <v>1</v>
      </c>
      <c r="I13" s="49">
        <f t="shared" si="1"/>
        <v>1</v>
      </c>
    </row>
    <row r="14" spans="3:11" x14ac:dyDescent="0.25">
      <c r="H14" s="6"/>
    </row>
    <row r="15" spans="3:11" x14ac:dyDescent="0.25">
      <c r="E15" t="s">
        <v>58</v>
      </c>
      <c r="F15" s="20">
        <f>COUNT(F5:F13)</f>
        <v>9</v>
      </c>
      <c r="H15" s="6">
        <f>SUM(H5:H13)</f>
        <v>0</v>
      </c>
      <c r="I15" s="20">
        <f>SUM(I5:I13)</f>
        <v>112</v>
      </c>
    </row>
    <row r="17" spans="3:11" x14ac:dyDescent="0.25">
      <c r="C17" t="s">
        <v>54</v>
      </c>
    </row>
    <row r="18" spans="3:11" x14ac:dyDescent="0.25">
      <c r="H18">
        <f>1-(6*112/9/80)</f>
        <v>6.6666666666666652E-2</v>
      </c>
    </row>
    <row r="27" spans="3:11" x14ac:dyDescent="0.25">
      <c r="F27" s="60" t="s">
        <v>55</v>
      </c>
      <c r="G27" s="60"/>
    </row>
    <row r="28" spans="3:11" x14ac:dyDescent="0.25">
      <c r="C28" s="49" t="s">
        <v>132</v>
      </c>
      <c r="D28" s="3" t="s">
        <v>133</v>
      </c>
      <c r="E28" s="16" t="s">
        <v>134</v>
      </c>
      <c r="F28" s="18" t="s">
        <v>133</v>
      </c>
      <c r="G28" s="19" t="s">
        <v>134</v>
      </c>
      <c r="H28" s="49" t="s">
        <v>59</v>
      </c>
      <c r="I28" s="49" t="s">
        <v>60</v>
      </c>
    </row>
    <row r="29" spans="3:11" x14ac:dyDescent="0.25">
      <c r="C29" s="49" t="s">
        <v>45</v>
      </c>
      <c r="D29" s="41" t="s">
        <v>42</v>
      </c>
      <c r="E29" s="42" t="s">
        <v>53</v>
      </c>
      <c r="F29" s="18">
        <v>7</v>
      </c>
      <c r="G29" s="19">
        <v>3</v>
      </c>
      <c r="H29" s="49">
        <f>F29-G29</f>
        <v>4</v>
      </c>
      <c r="I29" s="49">
        <f>H29*H29</f>
        <v>16</v>
      </c>
    </row>
    <row r="30" spans="3:11" x14ac:dyDescent="0.25">
      <c r="C30" s="49" t="s">
        <v>42</v>
      </c>
      <c r="D30" s="41" t="s">
        <v>49</v>
      </c>
      <c r="E30" s="42" t="s">
        <v>47</v>
      </c>
      <c r="F30" s="18">
        <v>1</v>
      </c>
      <c r="G30" s="19">
        <v>5</v>
      </c>
      <c r="H30" s="49">
        <f>F30-G30</f>
        <v>-4</v>
      </c>
      <c r="I30" s="49">
        <f>H30*H30</f>
        <v>16</v>
      </c>
    </row>
    <row r="31" spans="3:11" x14ac:dyDescent="0.25">
      <c r="C31" s="49" t="s">
        <v>47</v>
      </c>
      <c r="D31" s="41" t="s">
        <v>50</v>
      </c>
      <c r="E31" s="42" t="s">
        <v>45</v>
      </c>
      <c r="F31" s="18">
        <v>4</v>
      </c>
      <c r="G31" s="19">
        <v>2</v>
      </c>
      <c r="H31" s="49">
        <f t="shared" ref="H31:H37" si="2">F31-G31</f>
        <v>2</v>
      </c>
      <c r="I31" s="49">
        <f t="shared" ref="I31:I37" si="3">H31*H31</f>
        <v>4</v>
      </c>
      <c r="K31" s="36" t="s">
        <v>136</v>
      </c>
    </row>
    <row r="32" spans="3:11" x14ac:dyDescent="0.25">
      <c r="C32" s="49" t="s">
        <v>44</v>
      </c>
      <c r="D32" s="41" t="s">
        <v>47</v>
      </c>
      <c r="E32" s="42" t="s">
        <v>49</v>
      </c>
      <c r="F32" s="18">
        <v>6</v>
      </c>
      <c r="G32" s="19">
        <v>9</v>
      </c>
      <c r="H32" s="49">
        <f t="shared" si="2"/>
        <v>-3</v>
      </c>
      <c r="I32" s="49">
        <f t="shared" si="3"/>
        <v>9</v>
      </c>
    </row>
    <row r="33" spans="3:9" x14ac:dyDescent="0.25">
      <c r="C33" s="49" t="s">
        <v>46</v>
      </c>
      <c r="D33" s="41" t="s">
        <v>43</v>
      </c>
      <c r="E33" s="42" t="s">
        <v>42</v>
      </c>
      <c r="F33" s="18">
        <v>9</v>
      </c>
      <c r="G33" s="19">
        <v>8</v>
      </c>
      <c r="H33" s="49">
        <f t="shared" si="2"/>
        <v>1</v>
      </c>
      <c r="I33" s="49">
        <f t="shared" si="3"/>
        <v>1</v>
      </c>
    </row>
    <row r="34" spans="3:9" x14ac:dyDescent="0.25">
      <c r="C34" s="49" t="s">
        <v>43</v>
      </c>
      <c r="D34" s="41" t="s">
        <v>44</v>
      </c>
      <c r="E34" s="42" t="s">
        <v>50</v>
      </c>
      <c r="F34" s="18">
        <v>5</v>
      </c>
      <c r="G34" s="19">
        <v>7</v>
      </c>
      <c r="H34" s="49">
        <f t="shared" si="2"/>
        <v>-2</v>
      </c>
      <c r="I34" s="49">
        <f t="shared" si="3"/>
        <v>4</v>
      </c>
    </row>
    <row r="35" spans="3:9" x14ac:dyDescent="0.25">
      <c r="C35" s="49" t="s">
        <v>50</v>
      </c>
      <c r="D35" s="41" t="s">
        <v>45</v>
      </c>
      <c r="E35" s="42" t="s">
        <v>43</v>
      </c>
      <c r="F35" s="18">
        <v>3</v>
      </c>
      <c r="G35" s="19">
        <v>6</v>
      </c>
      <c r="H35" s="49">
        <f t="shared" si="2"/>
        <v>-3</v>
      </c>
      <c r="I35" s="49">
        <f t="shared" si="3"/>
        <v>9</v>
      </c>
    </row>
    <row r="36" spans="3:9" x14ac:dyDescent="0.25">
      <c r="C36" s="49" t="s">
        <v>53</v>
      </c>
      <c r="D36" s="41" t="s">
        <v>53</v>
      </c>
      <c r="E36" s="42" t="s">
        <v>46</v>
      </c>
      <c r="F36" s="18">
        <v>8</v>
      </c>
      <c r="G36" s="19">
        <v>1</v>
      </c>
      <c r="H36" s="49">
        <f t="shared" si="2"/>
        <v>7</v>
      </c>
      <c r="I36" s="49">
        <f t="shared" si="3"/>
        <v>49</v>
      </c>
    </row>
    <row r="37" spans="3:9" x14ac:dyDescent="0.25">
      <c r="C37" s="49" t="s">
        <v>49</v>
      </c>
      <c r="D37" s="41" t="s">
        <v>46</v>
      </c>
      <c r="E37" s="42" t="s">
        <v>44</v>
      </c>
      <c r="F37" s="18">
        <v>2</v>
      </c>
      <c r="G37" s="19">
        <v>4</v>
      </c>
      <c r="H37" s="49">
        <f t="shared" si="2"/>
        <v>-2</v>
      </c>
      <c r="I37" s="49">
        <f t="shared" si="3"/>
        <v>4</v>
      </c>
    </row>
    <row r="38" spans="3:9" x14ac:dyDescent="0.25">
      <c r="H38" s="6"/>
    </row>
    <row r="39" spans="3:9" x14ac:dyDescent="0.25">
      <c r="E39" t="s">
        <v>58</v>
      </c>
      <c r="F39" s="20">
        <f>COUNT(F29:F37)</f>
        <v>9</v>
      </c>
      <c r="H39" s="6">
        <f>SUM(H29:H37)</f>
        <v>0</v>
      </c>
      <c r="I39" s="20">
        <f>SUM(I29:I37)</f>
        <v>112</v>
      </c>
    </row>
  </sheetData>
  <mergeCells count="2">
    <mergeCell ref="F3:G3"/>
    <mergeCell ref="F27:G2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4817" r:id="rId4">
          <objectPr defaultSize="0" autoPict="0" r:id="rId5">
            <anchor moveWithCells="1" sizeWithCells="1">
              <from>
                <xdr:col>2</xdr:col>
                <xdr:colOff>180975</xdr:colOff>
                <xdr:row>18</xdr:row>
                <xdr:rowOff>19050</xdr:rowOff>
              </from>
              <to>
                <xdr:col>4</xdr:col>
                <xdr:colOff>66675</xdr:colOff>
                <xdr:row>23</xdr:row>
                <xdr:rowOff>57150</xdr:rowOff>
              </to>
            </anchor>
          </objectPr>
        </oleObject>
      </mc:Choice>
      <mc:Fallback>
        <oleObject progId="Equation.DSMT4" shapeId="34817" r:id="rId4"/>
      </mc:Fallback>
    </mc:AlternateContent>
    <mc:AlternateContent xmlns:mc="http://schemas.openxmlformats.org/markup-compatibility/2006">
      <mc:Choice Requires="x14">
        <oleObject progId="Equation.DSMT4" shapeId="34819" r:id="rId6">
          <objectPr defaultSize="0" autoPict="0" r:id="rId7">
            <anchor moveWithCells="1" sizeWithCells="1">
              <from>
                <xdr:col>5</xdr:col>
                <xdr:colOff>152400</xdr:colOff>
                <xdr:row>18</xdr:row>
                <xdr:rowOff>95250</xdr:rowOff>
              </from>
              <to>
                <xdr:col>7</xdr:col>
                <xdr:colOff>161925</xdr:colOff>
                <xdr:row>21</xdr:row>
                <xdr:rowOff>28575</xdr:rowOff>
              </to>
            </anchor>
          </objectPr>
        </oleObject>
      </mc:Choice>
      <mc:Fallback>
        <oleObject progId="Equation.DSMT4" shapeId="34819" r:id="rId6"/>
      </mc:Fallback>
    </mc:AlternateContent>
    <mc:AlternateContent xmlns:mc="http://schemas.openxmlformats.org/markup-compatibility/2006">
      <mc:Choice Requires="x14">
        <oleObject progId="Equation.DSMT4" shapeId="34820" r:id="rId8">
          <objectPr defaultSize="0" autoPict="0" r:id="rId7">
            <anchor moveWithCells="1" sizeWithCells="1">
              <from>
                <xdr:col>7</xdr:col>
                <xdr:colOff>57150</xdr:colOff>
                <xdr:row>40</xdr:row>
                <xdr:rowOff>9525</xdr:rowOff>
              </from>
              <to>
                <xdr:col>8</xdr:col>
                <xdr:colOff>742950</xdr:colOff>
                <xdr:row>42</xdr:row>
                <xdr:rowOff>85725</xdr:rowOff>
              </to>
            </anchor>
          </objectPr>
        </oleObject>
      </mc:Choice>
      <mc:Fallback>
        <oleObject progId="Equation.DSMT4" shapeId="34820" r:id="rId8"/>
      </mc:Fallback>
    </mc:AlternateContent>
    <mc:AlternateContent xmlns:mc="http://schemas.openxmlformats.org/markup-compatibility/2006">
      <mc:Choice Requires="x14">
        <oleObject progId="Equation.DSMT4" shapeId="34821" r:id="rId9">
          <objectPr defaultSize="0" autoPict="0" r:id="rId5">
            <anchor moveWithCells="1" sizeWithCells="1">
              <from>
                <xdr:col>2</xdr:col>
                <xdr:colOff>180975</xdr:colOff>
                <xdr:row>41</xdr:row>
                <xdr:rowOff>19050</xdr:rowOff>
              </from>
              <to>
                <xdr:col>4</xdr:col>
                <xdr:colOff>66675</xdr:colOff>
                <xdr:row>46</xdr:row>
                <xdr:rowOff>57150</xdr:rowOff>
              </to>
            </anchor>
          </objectPr>
        </oleObject>
      </mc:Choice>
      <mc:Fallback>
        <oleObject progId="Equation.DSMT4" shapeId="34821" r:id="rId9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1AB5-8E57-49ED-9EE1-99AD3B293034}">
  <dimension ref="B3:K40"/>
  <sheetViews>
    <sheetView topLeftCell="A13" zoomScaleNormal="100" workbookViewId="0">
      <selection activeCell="G17" sqref="G17"/>
    </sheetView>
  </sheetViews>
  <sheetFormatPr baseColWidth="10" defaultRowHeight="15" x14ac:dyDescent="0.25"/>
  <cols>
    <col min="1" max="1" width="9" customWidth="1"/>
    <col min="2" max="2" width="5.7109375" customWidth="1"/>
    <col min="3" max="3" width="5.5703125" customWidth="1"/>
    <col min="4" max="4" width="11" bestFit="1" customWidth="1"/>
    <col min="5" max="5" width="11.140625" bestFit="1" customWidth="1"/>
  </cols>
  <sheetData>
    <row r="3" spans="3:11" x14ac:dyDescent="0.25">
      <c r="F3" s="60" t="s">
        <v>55</v>
      </c>
      <c r="G3" s="60"/>
    </row>
    <row r="4" spans="3:11" x14ac:dyDescent="0.25">
      <c r="C4" s="6" t="s">
        <v>120</v>
      </c>
      <c r="D4" s="44" t="s">
        <v>121</v>
      </c>
      <c r="E4" s="45" t="s">
        <v>122</v>
      </c>
      <c r="F4" s="18" t="str">
        <f>D4</f>
        <v>KK1</v>
      </c>
      <c r="G4" s="18" t="str">
        <f>E4</f>
        <v>KK2</v>
      </c>
      <c r="H4" s="31" t="s">
        <v>59</v>
      </c>
      <c r="I4" s="31" t="s">
        <v>60</v>
      </c>
      <c r="K4" t="s">
        <v>123</v>
      </c>
    </row>
    <row r="5" spans="3:11" x14ac:dyDescent="0.25">
      <c r="C5" s="6" t="s">
        <v>45</v>
      </c>
      <c r="D5" s="43" t="s">
        <v>43</v>
      </c>
      <c r="E5" s="42" t="s">
        <v>44</v>
      </c>
      <c r="F5" s="18">
        <v>1</v>
      </c>
      <c r="G5" s="19">
        <v>2</v>
      </c>
      <c r="H5" s="31">
        <f>F5-G5</f>
        <v>-1</v>
      </c>
      <c r="I5" s="31">
        <f>H5*H5</f>
        <v>1</v>
      </c>
      <c r="K5" t="s">
        <v>126</v>
      </c>
    </row>
    <row r="6" spans="3:11" x14ac:dyDescent="0.25">
      <c r="C6" s="6" t="s">
        <v>42</v>
      </c>
      <c r="D6" s="43" t="s">
        <v>44</v>
      </c>
      <c r="E6" s="42" t="s">
        <v>43</v>
      </c>
      <c r="F6" s="18">
        <v>2</v>
      </c>
      <c r="G6" s="19">
        <v>1</v>
      </c>
      <c r="H6" s="31">
        <f t="shared" ref="H6:H11" si="0">F6-G6</f>
        <v>1</v>
      </c>
      <c r="I6" s="31">
        <f t="shared" ref="I6:I11" si="1">H6*H6</f>
        <v>1</v>
      </c>
    </row>
    <row r="7" spans="3:11" x14ac:dyDescent="0.25">
      <c r="C7" s="6" t="s">
        <v>47</v>
      </c>
      <c r="D7" s="43" t="s">
        <v>42</v>
      </c>
      <c r="E7" s="42" t="s">
        <v>45</v>
      </c>
      <c r="F7" s="18">
        <v>3</v>
      </c>
      <c r="G7" s="19">
        <v>7</v>
      </c>
      <c r="H7" s="31">
        <f t="shared" si="0"/>
        <v>-4</v>
      </c>
      <c r="I7" s="31">
        <f t="shared" si="1"/>
        <v>16</v>
      </c>
    </row>
    <row r="8" spans="3:11" x14ac:dyDescent="0.25">
      <c r="C8" s="6" t="s">
        <v>44</v>
      </c>
      <c r="D8" s="43" t="s">
        <v>45</v>
      </c>
      <c r="E8" s="42" t="s">
        <v>47</v>
      </c>
      <c r="F8" s="18">
        <v>4</v>
      </c>
      <c r="G8" s="19">
        <v>3</v>
      </c>
      <c r="H8" s="31">
        <f t="shared" si="0"/>
        <v>1</v>
      </c>
      <c r="I8" s="31">
        <f t="shared" si="1"/>
        <v>1</v>
      </c>
    </row>
    <row r="9" spans="3:11" x14ac:dyDescent="0.25">
      <c r="C9" s="6" t="s">
        <v>46</v>
      </c>
      <c r="D9" s="43" t="s">
        <v>50</v>
      </c>
      <c r="E9" s="42" t="s">
        <v>50</v>
      </c>
      <c r="F9" s="18">
        <v>5</v>
      </c>
      <c r="G9" s="19">
        <v>5</v>
      </c>
      <c r="H9" s="31">
        <f t="shared" si="0"/>
        <v>0</v>
      </c>
      <c r="I9" s="31">
        <f t="shared" si="1"/>
        <v>0</v>
      </c>
    </row>
    <row r="10" spans="3:11" x14ac:dyDescent="0.25">
      <c r="C10" s="6" t="s">
        <v>43</v>
      </c>
      <c r="D10" s="43" t="s">
        <v>47</v>
      </c>
      <c r="E10" s="42" t="s">
        <v>46</v>
      </c>
      <c r="F10" s="18">
        <v>6</v>
      </c>
      <c r="G10" s="19">
        <v>4</v>
      </c>
      <c r="H10" s="31">
        <f t="shared" si="0"/>
        <v>2</v>
      </c>
      <c r="I10" s="31">
        <f t="shared" si="1"/>
        <v>4</v>
      </c>
    </row>
    <row r="11" spans="3:11" x14ac:dyDescent="0.25">
      <c r="C11" s="6" t="s">
        <v>50</v>
      </c>
      <c r="D11" s="43" t="s">
        <v>46</v>
      </c>
      <c r="E11" s="41" t="s">
        <v>42</v>
      </c>
      <c r="F11" s="18">
        <v>7</v>
      </c>
      <c r="G11" s="18">
        <v>6</v>
      </c>
      <c r="H11" s="31">
        <f t="shared" si="0"/>
        <v>1</v>
      </c>
      <c r="I11" s="31">
        <f t="shared" si="1"/>
        <v>1</v>
      </c>
    </row>
    <row r="12" spans="3:11" x14ac:dyDescent="0.25">
      <c r="C12" s="38"/>
      <c r="D12" s="39"/>
      <c r="E12" s="39"/>
      <c r="F12" s="15"/>
      <c r="G12" s="15"/>
      <c r="H12" s="40"/>
      <c r="I12" s="40"/>
    </row>
    <row r="13" spans="3:11" x14ac:dyDescent="0.25">
      <c r="H13" s="37"/>
    </row>
    <row r="14" spans="3:11" x14ac:dyDescent="0.25">
      <c r="E14" t="s">
        <v>58</v>
      </c>
      <c r="F14" s="20">
        <f>COUNT(F5:F12)</f>
        <v>7</v>
      </c>
      <c r="H14" s="6">
        <f>SUM(H5:H12)</f>
        <v>0</v>
      </c>
      <c r="I14" s="20">
        <f>SUM(I5:I12)</f>
        <v>24</v>
      </c>
    </row>
    <row r="16" spans="3:11" x14ac:dyDescent="0.25">
      <c r="C16" t="s">
        <v>54</v>
      </c>
    </row>
    <row r="27" spans="2:11" x14ac:dyDescent="0.25">
      <c r="F27" s="60" t="s">
        <v>55</v>
      </c>
      <c r="G27" s="60"/>
    </row>
    <row r="28" spans="2:11" x14ac:dyDescent="0.25">
      <c r="B28" s="61" t="s">
        <v>120</v>
      </c>
      <c r="C28" s="61"/>
      <c r="D28" s="6" t="s">
        <v>121</v>
      </c>
      <c r="E28" s="45" t="s">
        <v>122</v>
      </c>
      <c r="F28" s="18" t="str">
        <f>D28</f>
        <v>KK1</v>
      </c>
      <c r="G28" s="18" t="str">
        <f>E28</f>
        <v>KK2</v>
      </c>
      <c r="H28" s="31" t="s">
        <v>59</v>
      </c>
      <c r="I28" s="31" t="s">
        <v>60</v>
      </c>
      <c r="K28" t="s">
        <v>124</v>
      </c>
    </row>
    <row r="29" spans="2:11" x14ac:dyDescent="0.25">
      <c r="B29" s="46" t="s">
        <v>45</v>
      </c>
      <c r="C29" s="46">
        <v>1</v>
      </c>
      <c r="D29" s="41" t="s">
        <v>43</v>
      </c>
      <c r="E29" s="42" t="s">
        <v>44</v>
      </c>
      <c r="F29" s="18">
        <v>4</v>
      </c>
      <c r="G29" s="19">
        <v>3</v>
      </c>
      <c r="H29" s="31">
        <f>F29-G29</f>
        <v>1</v>
      </c>
      <c r="I29" s="31">
        <f>H29*H29</f>
        <v>1</v>
      </c>
      <c r="K29" t="s">
        <v>125</v>
      </c>
    </row>
    <row r="30" spans="2:11" x14ac:dyDescent="0.25">
      <c r="B30" s="44" t="s">
        <v>42</v>
      </c>
      <c r="C30" s="44">
        <v>2</v>
      </c>
      <c r="D30" s="41" t="s">
        <v>44</v>
      </c>
      <c r="E30" s="42" t="s">
        <v>43</v>
      </c>
      <c r="F30" s="18">
        <v>3</v>
      </c>
      <c r="G30" s="19">
        <v>7</v>
      </c>
      <c r="H30" s="31">
        <f t="shared" ref="H30:H35" si="2">F30-G30</f>
        <v>-4</v>
      </c>
      <c r="I30" s="31">
        <f t="shared" ref="I30:I35" si="3">H30*H30</f>
        <v>16</v>
      </c>
    </row>
    <row r="31" spans="2:11" x14ac:dyDescent="0.25">
      <c r="B31" s="44" t="s">
        <v>47</v>
      </c>
      <c r="C31" s="44">
        <v>3</v>
      </c>
      <c r="D31" s="41" t="s">
        <v>42</v>
      </c>
      <c r="E31" s="42" t="s">
        <v>45</v>
      </c>
      <c r="F31" s="18">
        <v>6</v>
      </c>
      <c r="G31" s="19">
        <v>4</v>
      </c>
      <c r="H31" s="31">
        <f t="shared" si="2"/>
        <v>2</v>
      </c>
      <c r="I31" s="31">
        <f t="shared" si="3"/>
        <v>4</v>
      </c>
    </row>
    <row r="32" spans="2:11" x14ac:dyDescent="0.25">
      <c r="B32" s="44" t="s">
        <v>44</v>
      </c>
      <c r="C32" s="44">
        <v>4</v>
      </c>
      <c r="D32" s="41" t="s">
        <v>45</v>
      </c>
      <c r="E32" s="42" t="s">
        <v>47</v>
      </c>
      <c r="F32" s="18">
        <v>2</v>
      </c>
      <c r="G32" s="19">
        <v>1</v>
      </c>
      <c r="H32" s="31">
        <f t="shared" si="2"/>
        <v>1</v>
      </c>
      <c r="I32" s="31">
        <f t="shared" si="3"/>
        <v>1</v>
      </c>
    </row>
    <row r="33" spans="2:9" x14ac:dyDescent="0.25">
      <c r="B33" s="44" t="s">
        <v>46</v>
      </c>
      <c r="C33" s="44">
        <v>5</v>
      </c>
      <c r="D33" s="41" t="s">
        <v>50</v>
      </c>
      <c r="E33" s="42" t="s">
        <v>50</v>
      </c>
      <c r="F33" s="18">
        <v>7</v>
      </c>
      <c r="G33" s="19">
        <v>6</v>
      </c>
      <c r="H33" s="31">
        <f t="shared" si="2"/>
        <v>1</v>
      </c>
      <c r="I33" s="31">
        <f t="shared" si="3"/>
        <v>1</v>
      </c>
    </row>
    <row r="34" spans="2:9" x14ac:dyDescent="0.25">
      <c r="B34" s="44" t="s">
        <v>43</v>
      </c>
      <c r="C34" s="44">
        <v>6</v>
      </c>
      <c r="D34" s="41" t="s">
        <v>47</v>
      </c>
      <c r="E34" s="42" t="s">
        <v>46</v>
      </c>
      <c r="F34" s="18">
        <v>1</v>
      </c>
      <c r="G34" s="19">
        <v>2</v>
      </c>
      <c r="H34" s="31">
        <f t="shared" si="2"/>
        <v>-1</v>
      </c>
      <c r="I34" s="31">
        <f t="shared" si="3"/>
        <v>1</v>
      </c>
    </row>
    <row r="35" spans="2:9" x14ac:dyDescent="0.25">
      <c r="B35" s="44" t="s">
        <v>50</v>
      </c>
      <c r="C35" s="44">
        <v>7</v>
      </c>
      <c r="D35" s="41" t="s">
        <v>46</v>
      </c>
      <c r="E35" s="41" t="s">
        <v>42</v>
      </c>
      <c r="F35" s="18">
        <v>5</v>
      </c>
      <c r="G35" s="18">
        <v>5</v>
      </c>
      <c r="H35" s="31">
        <f t="shared" si="2"/>
        <v>0</v>
      </c>
      <c r="I35" s="31">
        <f t="shared" si="3"/>
        <v>0</v>
      </c>
    </row>
    <row r="36" spans="2:9" x14ac:dyDescent="0.25">
      <c r="C36" s="38"/>
      <c r="D36" s="39"/>
      <c r="E36" s="39"/>
      <c r="F36" s="15"/>
      <c r="G36" s="15"/>
      <c r="H36" s="40"/>
      <c r="I36" s="40"/>
    </row>
    <row r="37" spans="2:9" x14ac:dyDescent="0.25">
      <c r="H37" s="37"/>
    </row>
    <row r="38" spans="2:9" x14ac:dyDescent="0.25">
      <c r="E38" t="s">
        <v>58</v>
      </c>
      <c r="F38" s="20">
        <f>COUNT(F29:F36)</f>
        <v>7</v>
      </c>
      <c r="H38" s="6">
        <f>SUM(H29:H36)</f>
        <v>0</v>
      </c>
      <c r="I38" s="20">
        <f>SUM(I29:I36)</f>
        <v>24</v>
      </c>
    </row>
    <row r="40" spans="2:9" x14ac:dyDescent="0.25">
      <c r="C40" t="s">
        <v>54</v>
      </c>
    </row>
  </sheetData>
  <mergeCells count="3">
    <mergeCell ref="F3:G3"/>
    <mergeCell ref="F27:G27"/>
    <mergeCell ref="B28:C28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9697" r:id="rId4">
          <objectPr defaultSize="0" autoPict="0" r:id="rId5">
            <anchor moveWithCells="1" sizeWithCells="1">
              <from>
                <xdr:col>2</xdr:col>
                <xdr:colOff>180975</xdr:colOff>
                <xdr:row>18</xdr:row>
                <xdr:rowOff>66675</xdr:rowOff>
              </from>
              <to>
                <xdr:col>4</xdr:col>
                <xdr:colOff>66675</xdr:colOff>
                <xdr:row>21</xdr:row>
                <xdr:rowOff>133350</xdr:rowOff>
              </to>
            </anchor>
          </objectPr>
        </oleObject>
      </mc:Choice>
      <mc:Fallback>
        <oleObject progId="Equation.DSMT4" shapeId="29697" r:id="rId4"/>
      </mc:Fallback>
    </mc:AlternateContent>
    <mc:AlternateContent xmlns:mc="http://schemas.openxmlformats.org/markup-compatibility/2006">
      <mc:Choice Requires="x14">
        <oleObject progId="Equation.DSMT4" shapeId="29698" r:id="rId6">
          <objectPr defaultSize="0" autoPict="0" r:id="rId7">
            <anchor moveWithCells="1">
              <from>
                <xdr:col>5</xdr:col>
                <xdr:colOff>228600</xdr:colOff>
                <xdr:row>18</xdr:row>
                <xdr:rowOff>171450</xdr:rowOff>
              </from>
              <to>
                <xdr:col>10</xdr:col>
                <xdr:colOff>419100</xdr:colOff>
                <xdr:row>21</xdr:row>
                <xdr:rowOff>114300</xdr:rowOff>
              </to>
            </anchor>
          </objectPr>
        </oleObject>
      </mc:Choice>
      <mc:Fallback>
        <oleObject progId="Equation.DSMT4" shapeId="29698" r:id="rId6"/>
      </mc:Fallback>
    </mc:AlternateContent>
    <mc:AlternateContent xmlns:mc="http://schemas.openxmlformats.org/markup-compatibility/2006">
      <mc:Choice Requires="x14">
        <oleObject progId="Equation.DSMT4" shapeId="29699" r:id="rId8">
          <objectPr defaultSize="0" autoPict="0" r:id="rId5">
            <anchor moveWithCells="1" sizeWithCells="1">
              <from>
                <xdr:col>2</xdr:col>
                <xdr:colOff>180975</xdr:colOff>
                <xdr:row>42</xdr:row>
                <xdr:rowOff>95250</xdr:rowOff>
              </from>
              <to>
                <xdr:col>4</xdr:col>
                <xdr:colOff>66675</xdr:colOff>
                <xdr:row>45</xdr:row>
                <xdr:rowOff>133350</xdr:rowOff>
              </to>
            </anchor>
          </objectPr>
        </oleObject>
      </mc:Choice>
      <mc:Fallback>
        <oleObject progId="Equation.DSMT4" shapeId="29699" r:id="rId8"/>
      </mc:Fallback>
    </mc:AlternateContent>
    <mc:AlternateContent xmlns:mc="http://schemas.openxmlformats.org/markup-compatibility/2006">
      <mc:Choice Requires="x14">
        <oleObject progId="Equation.DSMT4" shapeId="29700" r:id="rId9">
          <objectPr defaultSize="0" autoPict="0" r:id="rId7">
            <anchor moveWithCells="1">
              <from>
                <xdr:col>5</xdr:col>
                <xdr:colOff>228600</xdr:colOff>
                <xdr:row>42</xdr:row>
                <xdr:rowOff>171450</xdr:rowOff>
              </from>
              <to>
                <xdr:col>10</xdr:col>
                <xdr:colOff>419100</xdr:colOff>
                <xdr:row>45</xdr:row>
                <xdr:rowOff>114300</xdr:rowOff>
              </to>
            </anchor>
          </objectPr>
        </oleObject>
      </mc:Choice>
      <mc:Fallback>
        <oleObject progId="Equation.DSMT4" shapeId="29700" r:id="rId9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4F34-34E9-4B3A-B73A-871D45FFE24F}">
  <dimension ref="B3:K40"/>
  <sheetViews>
    <sheetView zoomScaleNormal="100" workbookViewId="0">
      <selection activeCell="G36" sqref="G36"/>
    </sheetView>
  </sheetViews>
  <sheetFormatPr baseColWidth="10" defaultRowHeight="15" x14ac:dyDescent="0.25"/>
  <cols>
    <col min="1" max="1" width="9" customWidth="1"/>
    <col min="2" max="2" width="5.7109375" customWidth="1"/>
    <col min="3" max="3" width="5.5703125" customWidth="1"/>
    <col min="4" max="4" width="11" bestFit="1" customWidth="1"/>
    <col min="5" max="5" width="11.140625" bestFit="1" customWidth="1"/>
  </cols>
  <sheetData>
    <row r="3" spans="3:11" x14ac:dyDescent="0.25">
      <c r="F3" s="60" t="s">
        <v>55</v>
      </c>
      <c r="G3" s="60"/>
    </row>
    <row r="4" spans="3:11" x14ac:dyDescent="0.25">
      <c r="C4" s="6" t="s">
        <v>120</v>
      </c>
      <c r="D4" s="44" t="s">
        <v>127</v>
      </c>
      <c r="E4" s="45" t="s">
        <v>128</v>
      </c>
      <c r="F4" s="18" t="str">
        <f>D4</f>
        <v>KK3</v>
      </c>
      <c r="G4" s="19" t="str">
        <f>E4</f>
        <v>KK4</v>
      </c>
      <c r="H4" s="31" t="s">
        <v>59</v>
      </c>
      <c r="I4" s="31" t="s">
        <v>60</v>
      </c>
      <c r="K4" t="s">
        <v>123</v>
      </c>
    </row>
    <row r="5" spans="3:11" x14ac:dyDescent="0.25">
      <c r="C5" s="6" t="s">
        <v>45</v>
      </c>
      <c r="D5" s="43" t="s">
        <v>47</v>
      </c>
      <c r="E5" s="42" t="s">
        <v>46</v>
      </c>
      <c r="F5" s="18">
        <v>1</v>
      </c>
      <c r="G5" s="19">
        <v>6</v>
      </c>
      <c r="H5" s="31">
        <f>F5-G5</f>
        <v>-5</v>
      </c>
      <c r="I5" s="31">
        <f>H5*H5</f>
        <v>25</v>
      </c>
      <c r="K5" t="s">
        <v>129</v>
      </c>
    </row>
    <row r="6" spans="3:11" x14ac:dyDescent="0.25">
      <c r="C6" s="6" t="s">
        <v>42</v>
      </c>
      <c r="D6" s="43" t="s">
        <v>46</v>
      </c>
      <c r="E6" s="42" t="s">
        <v>44</v>
      </c>
      <c r="F6" s="18">
        <v>2</v>
      </c>
      <c r="G6" s="19">
        <v>1</v>
      </c>
      <c r="H6" s="31">
        <f t="shared" ref="H6:H11" si="0">F6-G6</f>
        <v>1</v>
      </c>
      <c r="I6" s="31">
        <f t="shared" ref="I6:I11" si="1">H6*H6</f>
        <v>1</v>
      </c>
    </row>
    <row r="7" spans="3:11" x14ac:dyDescent="0.25">
      <c r="C7" s="6" t="s">
        <v>47</v>
      </c>
      <c r="D7" s="43" t="s">
        <v>42</v>
      </c>
      <c r="E7" s="42" t="s">
        <v>45</v>
      </c>
      <c r="F7" s="18">
        <v>3</v>
      </c>
      <c r="G7" s="19">
        <v>4</v>
      </c>
      <c r="H7" s="31">
        <f t="shared" si="0"/>
        <v>-1</v>
      </c>
      <c r="I7" s="31">
        <f t="shared" si="1"/>
        <v>1</v>
      </c>
    </row>
    <row r="8" spans="3:11" x14ac:dyDescent="0.25">
      <c r="C8" s="6" t="s">
        <v>44</v>
      </c>
      <c r="D8" s="43" t="s">
        <v>44</v>
      </c>
      <c r="E8" s="42" t="s">
        <v>42</v>
      </c>
      <c r="F8" s="18">
        <v>4</v>
      </c>
      <c r="G8" s="19">
        <v>2</v>
      </c>
      <c r="H8" s="31">
        <f t="shared" si="0"/>
        <v>2</v>
      </c>
      <c r="I8" s="31">
        <f t="shared" si="1"/>
        <v>4</v>
      </c>
    </row>
    <row r="9" spans="3:11" x14ac:dyDescent="0.25">
      <c r="C9" s="6" t="s">
        <v>46</v>
      </c>
      <c r="D9" s="43" t="s">
        <v>43</v>
      </c>
      <c r="E9" s="42" t="s">
        <v>50</v>
      </c>
      <c r="F9" s="18">
        <v>5</v>
      </c>
      <c r="G9" s="19">
        <v>7</v>
      </c>
      <c r="H9" s="31">
        <f t="shared" si="0"/>
        <v>-2</v>
      </c>
      <c r="I9" s="31">
        <f t="shared" si="1"/>
        <v>4</v>
      </c>
    </row>
    <row r="10" spans="3:11" x14ac:dyDescent="0.25">
      <c r="C10" s="6" t="s">
        <v>43</v>
      </c>
      <c r="D10" s="43" t="s">
        <v>45</v>
      </c>
      <c r="E10" s="42" t="s">
        <v>47</v>
      </c>
      <c r="F10" s="18">
        <v>6</v>
      </c>
      <c r="G10" s="19">
        <v>3</v>
      </c>
      <c r="H10" s="31">
        <f t="shared" si="0"/>
        <v>3</v>
      </c>
      <c r="I10" s="31">
        <f t="shared" si="1"/>
        <v>9</v>
      </c>
    </row>
    <row r="11" spans="3:11" x14ac:dyDescent="0.25">
      <c r="C11" s="6" t="s">
        <v>50</v>
      </c>
      <c r="D11" s="43" t="s">
        <v>50</v>
      </c>
      <c r="E11" s="41" t="s">
        <v>43</v>
      </c>
      <c r="F11" s="18">
        <v>7</v>
      </c>
      <c r="G11" s="18">
        <v>5</v>
      </c>
      <c r="H11" s="31">
        <f t="shared" si="0"/>
        <v>2</v>
      </c>
      <c r="I11" s="31">
        <f t="shared" si="1"/>
        <v>4</v>
      </c>
    </row>
    <row r="12" spans="3:11" x14ac:dyDescent="0.25">
      <c r="C12" s="38"/>
      <c r="D12" s="39"/>
      <c r="E12" s="39"/>
      <c r="F12" s="15"/>
      <c r="G12" s="15"/>
      <c r="H12" s="40"/>
      <c r="I12" s="40"/>
    </row>
    <row r="13" spans="3:11" x14ac:dyDescent="0.25">
      <c r="H13" s="37"/>
    </row>
    <row r="14" spans="3:11" x14ac:dyDescent="0.25">
      <c r="E14" t="s">
        <v>58</v>
      </c>
      <c r="F14" s="20">
        <f>COUNT(F5:F12)</f>
        <v>7</v>
      </c>
      <c r="H14" s="6">
        <f>SUM(H5:H12)</f>
        <v>0</v>
      </c>
      <c r="I14" s="20">
        <f>SUM(I5:I12)</f>
        <v>48</v>
      </c>
    </row>
    <row r="16" spans="3:11" x14ac:dyDescent="0.25">
      <c r="C16" t="s">
        <v>54</v>
      </c>
    </row>
    <row r="27" spans="2:11" x14ac:dyDescent="0.25">
      <c r="F27" s="60" t="s">
        <v>55</v>
      </c>
      <c r="G27" s="60"/>
    </row>
    <row r="28" spans="2:11" x14ac:dyDescent="0.25">
      <c r="B28" s="61" t="s">
        <v>120</v>
      </c>
      <c r="C28" s="61"/>
      <c r="D28" s="6" t="s">
        <v>127</v>
      </c>
      <c r="E28" s="45" t="s">
        <v>128</v>
      </c>
      <c r="F28" s="18" t="str">
        <f>D28</f>
        <v>KK3</v>
      </c>
      <c r="G28" s="18" t="str">
        <f>E28</f>
        <v>KK4</v>
      </c>
      <c r="H28" s="31" t="s">
        <v>59</v>
      </c>
      <c r="I28" s="31" t="s">
        <v>60</v>
      </c>
      <c r="K28" t="s">
        <v>124</v>
      </c>
    </row>
    <row r="29" spans="2:11" x14ac:dyDescent="0.25">
      <c r="B29" s="46" t="s">
        <v>45</v>
      </c>
      <c r="C29" s="46">
        <v>1</v>
      </c>
      <c r="D29" s="47" t="s">
        <v>47</v>
      </c>
      <c r="E29" s="42" t="s">
        <v>46</v>
      </c>
      <c r="F29" s="18">
        <v>6</v>
      </c>
      <c r="G29" s="19">
        <v>3</v>
      </c>
      <c r="H29" s="31">
        <f>F29-G29</f>
        <v>3</v>
      </c>
      <c r="I29" s="31">
        <f>H29*H29</f>
        <v>9</v>
      </c>
      <c r="K29" t="s">
        <v>125</v>
      </c>
    </row>
    <row r="30" spans="2:11" x14ac:dyDescent="0.25">
      <c r="B30" s="44" t="s">
        <v>42</v>
      </c>
      <c r="C30" s="44">
        <v>2</v>
      </c>
      <c r="D30" s="47" t="s">
        <v>46</v>
      </c>
      <c r="E30" s="42" t="s">
        <v>44</v>
      </c>
      <c r="F30" s="18">
        <v>3</v>
      </c>
      <c r="G30" s="19">
        <v>4</v>
      </c>
      <c r="H30" s="31">
        <f t="shared" ref="H30:H35" si="2">F30-G30</f>
        <v>-1</v>
      </c>
      <c r="I30" s="31">
        <f t="shared" ref="I30:I35" si="3">H30*H30</f>
        <v>1</v>
      </c>
    </row>
    <row r="31" spans="2:11" x14ac:dyDescent="0.25">
      <c r="B31" s="44" t="s">
        <v>47</v>
      </c>
      <c r="C31" s="44">
        <v>3</v>
      </c>
      <c r="D31" s="47" t="s">
        <v>42</v>
      </c>
      <c r="E31" s="42" t="s">
        <v>45</v>
      </c>
      <c r="F31" s="18">
        <v>1</v>
      </c>
      <c r="G31" s="19">
        <v>6</v>
      </c>
      <c r="H31" s="31">
        <f t="shared" si="2"/>
        <v>-5</v>
      </c>
      <c r="I31" s="31">
        <f t="shared" si="3"/>
        <v>25</v>
      </c>
    </row>
    <row r="32" spans="2:11" x14ac:dyDescent="0.25">
      <c r="B32" s="44" t="s">
        <v>44</v>
      </c>
      <c r="C32" s="44">
        <v>4</v>
      </c>
      <c r="D32" s="47" t="s">
        <v>44</v>
      </c>
      <c r="E32" s="42" t="s">
        <v>42</v>
      </c>
      <c r="F32" s="18">
        <v>4</v>
      </c>
      <c r="G32" s="19">
        <v>2</v>
      </c>
      <c r="H32" s="31">
        <f t="shared" si="2"/>
        <v>2</v>
      </c>
      <c r="I32" s="31">
        <f t="shared" si="3"/>
        <v>4</v>
      </c>
    </row>
    <row r="33" spans="2:9" x14ac:dyDescent="0.25">
      <c r="B33" s="44" t="s">
        <v>46</v>
      </c>
      <c r="C33" s="44">
        <v>5</v>
      </c>
      <c r="D33" s="47" t="s">
        <v>43</v>
      </c>
      <c r="E33" s="42" t="s">
        <v>50</v>
      </c>
      <c r="F33" s="18">
        <v>2</v>
      </c>
      <c r="G33" s="19">
        <v>1</v>
      </c>
      <c r="H33" s="31">
        <f t="shared" si="2"/>
        <v>1</v>
      </c>
      <c r="I33" s="31">
        <f t="shared" si="3"/>
        <v>1</v>
      </c>
    </row>
    <row r="34" spans="2:9" x14ac:dyDescent="0.25">
      <c r="B34" s="44" t="s">
        <v>43</v>
      </c>
      <c r="C34" s="44">
        <v>6</v>
      </c>
      <c r="D34" s="47" t="s">
        <v>45</v>
      </c>
      <c r="E34" s="42" t="s">
        <v>47</v>
      </c>
      <c r="F34" s="18">
        <v>5</v>
      </c>
      <c r="G34" s="19">
        <v>7</v>
      </c>
      <c r="H34" s="31">
        <f t="shared" si="2"/>
        <v>-2</v>
      </c>
      <c r="I34" s="31">
        <f t="shared" si="3"/>
        <v>4</v>
      </c>
    </row>
    <row r="35" spans="2:9" x14ac:dyDescent="0.25">
      <c r="B35" s="44" t="s">
        <v>50</v>
      </c>
      <c r="C35" s="44">
        <v>7</v>
      </c>
      <c r="D35" s="47" t="s">
        <v>50</v>
      </c>
      <c r="E35" s="41" t="s">
        <v>43</v>
      </c>
      <c r="F35" s="18">
        <v>7</v>
      </c>
      <c r="G35" s="18">
        <v>5</v>
      </c>
      <c r="H35" s="31">
        <f t="shared" si="2"/>
        <v>2</v>
      </c>
      <c r="I35" s="31">
        <f t="shared" si="3"/>
        <v>4</v>
      </c>
    </row>
    <row r="36" spans="2:9" x14ac:dyDescent="0.25">
      <c r="C36" s="38"/>
      <c r="D36" s="39"/>
      <c r="E36" s="39"/>
      <c r="F36" s="15"/>
      <c r="G36" s="15"/>
      <c r="H36" s="40"/>
      <c r="I36" s="40"/>
    </row>
    <row r="37" spans="2:9" x14ac:dyDescent="0.25">
      <c r="H37" s="37"/>
    </row>
    <row r="38" spans="2:9" x14ac:dyDescent="0.25">
      <c r="E38" t="s">
        <v>58</v>
      </c>
      <c r="F38" s="20">
        <f>COUNT(F29:F36)</f>
        <v>7</v>
      </c>
      <c r="H38" s="6">
        <f>SUM(H29:H36)</f>
        <v>0</v>
      </c>
      <c r="I38" s="20">
        <f>SUM(I29:I36)</f>
        <v>48</v>
      </c>
    </row>
    <row r="40" spans="2:9" x14ac:dyDescent="0.25">
      <c r="C40" t="s">
        <v>54</v>
      </c>
    </row>
  </sheetData>
  <mergeCells count="3">
    <mergeCell ref="F3:G3"/>
    <mergeCell ref="F27:G27"/>
    <mergeCell ref="B28:C28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21" r:id="rId4">
          <objectPr defaultSize="0" autoPict="0" r:id="rId5">
            <anchor moveWithCells="1" sizeWithCells="1">
              <from>
                <xdr:col>2</xdr:col>
                <xdr:colOff>180975</xdr:colOff>
                <xdr:row>18</xdr:row>
                <xdr:rowOff>66675</xdr:rowOff>
              </from>
              <to>
                <xdr:col>4</xdr:col>
                <xdr:colOff>66675</xdr:colOff>
                <xdr:row>21</xdr:row>
                <xdr:rowOff>133350</xdr:rowOff>
              </to>
            </anchor>
          </objectPr>
        </oleObject>
      </mc:Choice>
      <mc:Fallback>
        <oleObject progId="Equation.DSMT4" shapeId="30721" r:id="rId4"/>
      </mc:Fallback>
    </mc:AlternateContent>
    <mc:AlternateContent xmlns:mc="http://schemas.openxmlformats.org/markup-compatibility/2006">
      <mc:Choice Requires="x14">
        <oleObject progId="Equation.DSMT4" shapeId="30722" r:id="rId6">
          <objectPr defaultSize="0" autoPict="0" r:id="rId7">
            <anchor moveWithCells="1">
              <from>
                <xdr:col>5</xdr:col>
                <xdr:colOff>228600</xdr:colOff>
                <xdr:row>18</xdr:row>
                <xdr:rowOff>171450</xdr:rowOff>
              </from>
              <to>
                <xdr:col>10</xdr:col>
                <xdr:colOff>419100</xdr:colOff>
                <xdr:row>21</xdr:row>
                <xdr:rowOff>114300</xdr:rowOff>
              </to>
            </anchor>
          </objectPr>
        </oleObject>
      </mc:Choice>
      <mc:Fallback>
        <oleObject progId="Equation.DSMT4" shapeId="30722" r:id="rId6"/>
      </mc:Fallback>
    </mc:AlternateContent>
    <mc:AlternateContent xmlns:mc="http://schemas.openxmlformats.org/markup-compatibility/2006">
      <mc:Choice Requires="x14">
        <oleObject progId="Equation.DSMT4" shapeId="30723" r:id="rId8">
          <objectPr defaultSize="0" autoPict="0" r:id="rId5">
            <anchor moveWithCells="1" sizeWithCells="1">
              <from>
                <xdr:col>2</xdr:col>
                <xdr:colOff>180975</xdr:colOff>
                <xdr:row>42</xdr:row>
                <xdr:rowOff>95250</xdr:rowOff>
              </from>
              <to>
                <xdr:col>4</xdr:col>
                <xdr:colOff>66675</xdr:colOff>
                <xdr:row>45</xdr:row>
                <xdr:rowOff>133350</xdr:rowOff>
              </to>
            </anchor>
          </objectPr>
        </oleObject>
      </mc:Choice>
      <mc:Fallback>
        <oleObject progId="Equation.DSMT4" shapeId="30723" r:id="rId8"/>
      </mc:Fallback>
    </mc:AlternateContent>
    <mc:AlternateContent xmlns:mc="http://schemas.openxmlformats.org/markup-compatibility/2006">
      <mc:Choice Requires="x14">
        <oleObject progId="Equation.DSMT4" shapeId="30725" r:id="rId9">
          <objectPr defaultSize="0" autoPict="0" r:id="rId7">
            <anchor moveWithCells="1">
              <from>
                <xdr:col>4</xdr:col>
                <xdr:colOff>628650</xdr:colOff>
                <xdr:row>43</xdr:row>
                <xdr:rowOff>47625</xdr:rowOff>
              </from>
              <to>
                <xdr:col>10</xdr:col>
                <xdr:colOff>57150</xdr:colOff>
                <xdr:row>45</xdr:row>
                <xdr:rowOff>171450</xdr:rowOff>
              </to>
            </anchor>
          </objectPr>
        </oleObject>
      </mc:Choice>
      <mc:Fallback>
        <oleObject progId="Equation.DSMT4" shapeId="30725" r:id="rId9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6BB4-89D2-4B00-9B59-3747074F3F82}">
  <dimension ref="C4:I24"/>
  <sheetViews>
    <sheetView workbookViewId="0">
      <selection activeCell="L27" sqref="L27"/>
    </sheetView>
  </sheetViews>
  <sheetFormatPr baseColWidth="10" defaultRowHeight="15" x14ac:dyDescent="0.25"/>
  <sheetData>
    <row r="4" spans="3:9" x14ac:dyDescent="0.25">
      <c r="C4" s="3" t="s">
        <v>25</v>
      </c>
      <c r="D4" s="3"/>
      <c r="E4" s="3"/>
      <c r="F4" s="62" t="s">
        <v>55</v>
      </c>
      <c r="G4" s="63"/>
    </row>
    <row r="5" spans="3:9" x14ac:dyDescent="0.25">
      <c r="C5" s="3" t="s">
        <v>26</v>
      </c>
      <c r="D5" s="3" t="s">
        <v>27</v>
      </c>
      <c r="E5" s="3" t="s">
        <v>28</v>
      </c>
      <c r="F5" s="18" t="s">
        <v>27</v>
      </c>
      <c r="G5" s="19" t="s">
        <v>28</v>
      </c>
      <c r="H5" s="10" t="s">
        <v>59</v>
      </c>
      <c r="I5" s="10" t="s">
        <v>60</v>
      </c>
    </row>
    <row r="6" spans="3:9" x14ac:dyDescent="0.25">
      <c r="C6" s="6">
        <v>1</v>
      </c>
      <c r="D6" s="13">
        <v>9.8000000000000007</v>
      </c>
      <c r="E6" s="22">
        <v>9.6999999999999993</v>
      </c>
      <c r="F6" s="10">
        <v>3.5</v>
      </c>
      <c r="G6" s="10">
        <v>4</v>
      </c>
      <c r="H6" s="10">
        <f>F6-G6</f>
        <v>-0.5</v>
      </c>
      <c r="I6" s="10">
        <f>H6*H6</f>
        <v>0.25</v>
      </c>
    </row>
    <row r="7" spans="3:9" x14ac:dyDescent="0.25">
      <c r="C7" s="6">
        <v>2</v>
      </c>
      <c r="D7" s="21">
        <v>9.4</v>
      </c>
      <c r="E7" s="13">
        <v>9.6</v>
      </c>
      <c r="F7" s="10">
        <v>9</v>
      </c>
      <c r="G7" s="10">
        <v>6</v>
      </c>
      <c r="H7" s="10">
        <f t="shared" ref="H7:H20" si="0">F7-G7</f>
        <v>3</v>
      </c>
      <c r="I7" s="10">
        <f t="shared" ref="I7:I20" si="1">H7*H7</f>
        <v>9</v>
      </c>
    </row>
    <row r="8" spans="3:9" x14ac:dyDescent="0.25">
      <c r="C8" s="6">
        <v>3</v>
      </c>
      <c r="D8" s="13">
        <v>9.6999999999999993</v>
      </c>
      <c r="E8" s="13">
        <v>9.5</v>
      </c>
      <c r="F8" s="10">
        <v>5.5</v>
      </c>
      <c r="G8" s="10">
        <v>8</v>
      </c>
      <c r="H8" s="10">
        <f t="shared" si="0"/>
        <v>-2.5</v>
      </c>
      <c r="I8" s="10">
        <f t="shared" si="1"/>
        <v>6.25</v>
      </c>
    </row>
    <row r="9" spans="3:9" x14ac:dyDescent="0.25">
      <c r="C9" s="6">
        <v>4</v>
      </c>
      <c r="D9" s="22">
        <v>9</v>
      </c>
      <c r="E9" s="22">
        <v>9.6999999999999993</v>
      </c>
      <c r="F9" s="10">
        <v>13</v>
      </c>
      <c r="G9" s="10">
        <v>4</v>
      </c>
      <c r="H9" s="10">
        <f t="shared" si="0"/>
        <v>9</v>
      </c>
      <c r="I9" s="10">
        <f t="shared" si="1"/>
        <v>81</v>
      </c>
    </row>
    <row r="10" spans="3:9" x14ac:dyDescent="0.25">
      <c r="C10" s="6">
        <v>5</v>
      </c>
      <c r="D10" s="13">
        <v>8.6999999999999993</v>
      </c>
      <c r="E10" s="13">
        <v>9.5</v>
      </c>
      <c r="F10" s="10">
        <v>15</v>
      </c>
      <c r="G10" s="10">
        <v>8</v>
      </c>
      <c r="H10" s="10">
        <f t="shared" si="0"/>
        <v>7</v>
      </c>
      <c r="I10" s="10">
        <f t="shared" si="1"/>
        <v>49</v>
      </c>
    </row>
    <row r="11" spans="3:9" x14ac:dyDescent="0.25">
      <c r="C11" s="6">
        <v>6</v>
      </c>
      <c r="D11" s="21">
        <v>9.4</v>
      </c>
      <c r="E11" s="13">
        <v>9.1999999999999993</v>
      </c>
      <c r="F11" s="10">
        <v>9</v>
      </c>
      <c r="G11" s="10">
        <v>11</v>
      </c>
      <c r="H11" s="10">
        <f t="shared" si="0"/>
        <v>-2</v>
      </c>
      <c r="I11" s="10">
        <f t="shared" si="1"/>
        <v>4</v>
      </c>
    </row>
    <row r="12" spans="3:9" x14ac:dyDescent="0.25">
      <c r="C12" s="6">
        <v>7</v>
      </c>
      <c r="D12" s="21">
        <v>9.4</v>
      </c>
      <c r="E12" s="13">
        <v>9</v>
      </c>
      <c r="F12" s="10">
        <v>9</v>
      </c>
      <c r="G12" s="10">
        <v>13</v>
      </c>
      <c r="H12" s="10">
        <f t="shared" si="0"/>
        <v>-4</v>
      </c>
      <c r="I12" s="10">
        <f t="shared" si="1"/>
        <v>16</v>
      </c>
    </row>
    <row r="13" spans="3:9" x14ac:dyDescent="0.25">
      <c r="C13" s="6">
        <v>8</v>
      </c>
      <c r="D13" s="13">
        <v>9.5</v>
      </c>
      <c r="E13" s="13">
        <v>8.9</v>
      </c>
      <c r="F13" s="10">
        <v>7</v>
      </c>
      <c r="G13" s="10">
        <v>14.5</v>
      </c>
      <c r="H13" s="10">
        <f t="shared" si="0"/>
        <v>-7.5</v>
      </c>
      <c r="I13" s="10">
        <f t="shared" si="1"/>
        <v>56.25</v>
      </c>
    </row>
    <row r="14" spans="3:9" x14ac:dyDescent="0.25">
      <c r="C14" s="6">
        <v>9</v>
      </c>
      <c r="D14" s="13">
        <v>9.3000000000000007</v>
      </c>
      <c r="E14" s="13">
        <v>10</v>
      </c>
      <c r="F14" s="10">
        <v>11</v>
      </c>
      <c r="G14" s="10">
        <v>1.5</v>
      </c>
      <c r="H14" s="10">
        <f t="shared" si="0"/>
        <v>9.5</v>
      </c>
      <c r="I14" s="10">
        <f t="shared" si="1"/>
        <v>90.25</v>
      </c>
    </row>
    <row r="15" spans="3:9" x14ac:dyDescent="0.25">
      <c r="C15" s="6">
        <v>10</v>
      </c>
      <c r="D15" s="22">
        <v>9</v>
      </c>
      <c r="E15" s="13">
        <v>10</v>
      </c>
      <c r="F15" s="10">
        <v>13</v>
      </c>
      <c r="G15" s="10">
        <v>1.5</v>
      </c>
      <c r="H15" s="10">
        <f t="shared" si="0"/>
        <v>11.5</v>
      </c>
      <c r="I15" s="10">
        <f t="shared" si="1"/>
        <v>132.25</v>
      </c>
    </row>
    <row r="16" spans="3:9" x14ac:dyDescent="0.25">
      <c r="C16" s="6">
        <v>11</v>
      </c>
      <c r="D16" s="13">
        <v>9.6999999999999993</v>
      </c>
      <c r="E16" s="13">
        <v>9.5</v>
      </c>
      <c r="F16" s="10">
        <v>5.5</v>
      </c>
      <c r="G16" s="10">
        <v>8</v>
      </c>
      <c r="H16" s="10">
        <f t="shared" si="0"/>
        <v>-2.5</v>
      </c>
      <c r="I16" s="10">
        <f t="shared" si="1"/>
        <v>6.25</v>
      </c>
    </row>
    <row r="17" spans="3:9" x14ac:dyDescent="0.25">
      <c r="C17" s="6">
        <v>12</v>
      </c>
      <c r="D17" s="13">
        <v>10</v>
      </c>
      <c r="E17" s="13">
        <v>9.3000000000000007</v>
      </c>
      <c r="F17" s="10">
        <v>1</v>
      </c>
      <c r="G17" s="10">
        <v>10</v>
      </c>
      <c r="H17" s="10">
        <f t="shared" si="0"/>
        <v>-9</v>
      </c>
      <c r="I17" s="10">
        <f t="shared" si="1"/>
        <v>81</v>
      </c>
    </row>
    <row r="18" spans="3:9" x14ac:dyDescent="0.25">
      <c r="C18" s="6">
        <v>13</v>
      </c>
      <c r="D18" s="13">
        <v>9.9</v>
      </c>
      <c r="E18" s="13">
        <v>9.1</v>
      </c>
      <c r="F18" s="10">
        <v>2</v>
      </c>
      <c r="G18" s="10">
        <v>12</v>
      </c>
      <c r="H18" s="10">
        <f t="shared" si="0"/>
        <v>-10</v>
      </c>
      <c r="I18" s="10">
        <f t="shared" si="1"/>
        <v>100</v>
      </c>
    </row>
    <row r="19" spans="3:9" x14ac:dyDescent="0.25">
      <c r="C19" s="6">
        <v>14</v>
      </c>
      <c r="D19" s="22">
        <v>9</v>
      </c>
      <c r="E19" s="22">
        <v>9.6999999999999993</v>
      </c>
      <c r="F19" s="10">
        <v>13</v>
      </c>
      <c r="G19" s="10">
        <v>4</v>
      </c>
      <c r="H19" s="10">
        <f t="shared" si="0"/>
        <v>9</v>
      </c>
      <c r="I19" s="10">
        <f t="shared" si="1"/>
        <v>81</v>
      </c>
    </row>
    <row r="20" spans="3:9" x14ac:dyDescent="0.25">
      <c r="C20" s="6">
        <v>15</v>
      </c>
      <c r="D20" s="13">
        <v>9.8000000000000007</v>
      </c>
      <c r="E20" s="13">
        <v>8.9</v>
      </c>
      <c r="F20" s="10">
        <v>3.5</v>
      </c>
      <c r="G20" s="10">
        <v>14.5</v>
      </c>
      <c r="H20" s="10">
        <f t="shared" si="0"/>
        <v>-11</v>
      </c>
      <c r="I20" s="10">
        <f t="shared" si="1"/>
        <v>121</v>
      </c>
    </row>
    <row r="22" spans="3:9" x14ac:dyDescent="0.25">
      <c r="C22">
        <f>COUNT(C6:C20)</f>
        <v>15</v>
      </c>
      <c r="H22" t="s">
        <v>24</v>
      </c>
      <c r="I22" s="15">
        <f>SUM(I6:I20)</f>
        <v>833.5</v>
      </c>
    </row>
    <row r="24" spans="3:9" ht="18.75" x14ac:dyDescent="0.25">
      <c r="C24" s="14" t="s">
        <v>61</v>
      </c>
      <c r="D24" s="14">
        <f>CORREL(D6:D20,E6:E20)</f>
        <v>-0.46816202473618207</v>
      </c>
    </row>
  </sheetData>
  <mergeCells count="1">
    <mergeCell ref="F4:G4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4097" r:id="rId4">
          <objectPr defaultSize="0" autoPict="0" r:id="rId5">
            <anchor moveWithCells="1" sizeWithCells="1">
              <from>
                <xdr:col>2</xdr:col>
                <xdr:colOff>219075</xdr:colOff>
                <xdr:row>26</xdr:row>
                <xdr:rowOff>38100</xdr:rowOff>
              </from>
              <to>
                <xdr:col>4</xdr:col>
                <xdr:colOff>504825</xdr:colOff>
                <xdr:row>31</xdr:row>
                <xdr:rowOff>57150</xdr:rowOff>
              </to>
            </anchor>
          </objectPr>
        </oleObject>
      </mc:Choice>
      <mc:Fallback>
        <oleObject progId="Equation.DSMT4" shapeId="4097" r:id="rId4"/>
      </mc:Fallback>
    </mc:AlternateContent>
    <mc:AlternateContent xmlns:mc="http://schemas.openxmlformats.org/markup-compatibility/2006">
      <mc:Choice Requires="x14">
        <oleObject progId="Equation.DSMT4" shapeId="4098" r:id="rId6">
          <objectPr defaultSize="0" autoPict="0" r:id="rId7">
            <anchor moveWithCells="1">
              <from>
                <xdr:col>5</xdr:col>
                <xdr:colOff>409575</xdr:colOff>
                <xdr:row>27</xdr:row>
                <xdr:rowOff>133350</xdr:rowOff>
              </from>
              <to>
                <xdr:col>9</xdr:col>
                <xdr:colOff>390525</xdr:colOff>
                <xdr:row>31</xdr:row>
                <xdr:rowOff>9525</xdr:rowOff>
              </to>
            </anchor>
          </objectPr>
        </oleObject>
      </mc:Choice>
      <mc:Fallback>
        <oleObject progId="Equation.DSMT4" shapeId="4098" r:id="rId6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4ADD-E358-4BB9-B23A-74290197C5A3}">
  <dimension ref="C3:I16"/>
  <sheetViews>
    <sheetView zoomScaleNormal="100" workbookViewId="0">
      <selection activeCell="P12" sqref="P12"/>
    </sheetView>
  </sheetViews>
  <sheetFormatPr baseColWidth="10" defaultRowHeight="15" x14ac:dyDescent="0.25"/>
  <cols>
    <col min="3" max="3" width="15" customWidth="1"/>
    <col min="4" max="4" width="11" bestFit="1" customWidth="1"/>
    <col min="5" max="5" width="11.140625" bestFit="1" customWidth="1"/>
  </cols>
  <sheetData>
    <row r="3" spans="3:9" x14ac:dyDescent="0.25">
      <c r="F3" s="60" t="s">
        <v>55</v>
      </c>
      <c r="G3" s="60"/>
    </row>
    <row r="4" spans="3:9" x14ac:dyDescent="0.25">
      <c r="C4" s="3" t="s">
        <v>31</v>
      </c>
      <c r="D4" s="3" t="s">
        <v>29</v>
      </c>
      <c r="E4" s="16" t="s">
        <v>30</v>
      </c>
      <c r="F4" s="18" t="s">
        <v>56</v>
      </c>
      <c r="G4" s="19" t="s">
        <v>57</v>
      </c>
      <c r="H4" s="10" t="s">
        <v>59</v>
      </c>
      <c r="I4" s="10" t="s">
        <v>60</v>
      </c>
    </row>
    <row r="5" spans="3:9" x14ac:dyDescent="0.25">
      <c r="C5" s="3" t="s">
        <v>32</v>
      </c>
      <c r="D5" s="12">
        <v>43892</v>
      </c>
      <c r="E5" s="17">
        <v>43958</v>
      </c>
      <c r="F5" s="18">
        <v>1</v>
      </c>
      <c r="G5" s="19">
        <v>1</v>
      </c>
      <c r="H5" s="10">
        <f>F5-G5</f>
        <v>0</v>
      </c>
      <c r="I5" s="10">
        <f>H5*H5</f>
        <v>0</v>
      </c>
    </row>
    <row r="6" spans="3:9" x14ac:dyDescent="0.25">
      <c r="C6" s="3" t="s">
        <v>33</v>
      </c>
      <c r="D6" s="12">
        <v>43965</v>
      </c>
      <c r="E6" s="17">
        <v>44080</v>
      </c>
      <c r="F6" s="18">
        <v>3</v>
      </c>
      <c r="G6" s="19">
        <v>6</v>
      </c>
      <c r="H6" s="10">
        <f t="shared" ref="H6:H12" si="0">F6-G6</f>
        <v>-3</v>
      </c>
      <c r="I6" s="10">
        <f t="shared" ref="I6:I12" si="1">H6*H6</f>
        <v>9</v>
      </c>
    </row>
    <row r="7" spans="3:9" x14ac:dyDescent="0.25">
      <c r="C7" s="3" t="s">
        <v>34</v>
      </c>
      <c r="D7" s="12">
        <v>43987</v>
      </c>
      <c r="E7" s="17">
        <v>44049</v>
      </c>
      <c r="F7" s="18">
        <v>5</v>
      </c>
      <c r="G7" s="19">
        <v>3</v>
      </c>
      <c r="H7" s="10">
        <f t="shared" si="0"/>
        <v>2</v>
      </c>
      <c r="I7" s="10">
        <f t="shared" si="1"/>
        <v>4</v>
      </c>
    </row>
    <row r="8" spans="3:9" x14ac:dyDescent="0.25">
      <c r="C8" s="3" t="s">
        <v>35</v>
      </c>
      <c r="D8" s="12">
        <v>44019</v>
      </c>
      <c r="E8" s="17">
        <v>44050</v>
      </c>
      <c r="F8" s="18">
        <v>7</v>
      </c>
      <c r="G8" s="19">
        <v>4</v>
      </c>
      <c r="H8" s="10">
        <f t="shared" si="0"/>
        <v>3</v>
      </c>
      <c r="I8" s="10">
        <f t="shared" si="1"/>
        <v>9</v>
      </c>
    </row>
    <row r="9" spans="3:9" x14ac:dyDescent="0.25">
      <c r="C9" s="3" t="s">
        <v>36</v>
      </c>
      <c r="D9" s="12">
        <v>43966</v>
      </c>
      <c r="E9" s="17">
        <v>44079</v>
      </c>
      <c r="F9" s="18">
        <v>4</v>
      </c>
      <c r="G9" s="19">
        <v>5</v>
      </c>
      <c r="H9" s="10">
        <f t="shared" si="0"/>
        <v>-1</v>
      </c>
      <c r="I9" s="10">
        <f t="shared" si="1"/>
        <v>1</v>
      </c>
    </row>
    <row r="10" spans="3:9" x14ac:dyDescent="0.25">
      <c r="C10" s="3" t="s">
        <v>37</v>
      </c>
      <c r="D10" s="12">
        <v>44049</v>
      </c>
      <c r="E10" s="17">
        <v>44083</v>
      </c>
      <c r="F10" s="18">
        <v>8</v>
      </c>
      <c r="G10" s="19">
        <v>8</v>
      </c>
      <c r="H10" s="10">
        <f t="shared" si="0"/>
        <v>0</v>
      </c>
      <c r="I10" s="10">
        <f t="shared" si="1"/>
        <v>0</v>
      </c>
    </row>
    <row r="11" spans="3:9" x14ac:dyDescent="0.25">
      <c r="C11" s="3" t="s">
        <v>38</v>
      </c>
      <c r="D11" s="12">
        <v>43900</v>
      </c>
      <c r="E11" s="17">
        <v>44048</v>
      </c>
      <c r="F11" s="18">
        <v>2</v>
      </c>
      <c r="G11" s="19">
        <v>2</v>
      </c>
      <c r="H11" s="10">
        <f t="shared" si="0"/>
        <v>0</v>
      </c>
      <c r="I11" s="10">
        <f t="shared" si="1"/>
        <v>0</v>
      </c>
    </row>
    <row r="12" spans="3:9" x14ac:dyDescent="0.25">
      <c r="C12" s="3" t="s">
        <v>39</v>
      </c>
      <c r="D12" s="12">
        <v>44017</v>
      </c>
      <c r="E12" s="17">
        <v>44081</v>
      </c>
      <c r="F12" s="18">
        <v>6</v>
      </c>
      <c r="G12" s="19">
        <v>7</v>
      </c>
      <c r="H12" s="10">
        <f t="shared" si="0"/>
        <v>-1</v>
      </c>
      <c r="I12" s="10">
        <f t="shared" si="1"/>
        <v>1</v>
      </c>
    </row>
    <row r="13" spans="3:9" x14ac:dyDescent="0.25">
      <c r="H13" s="6"/>
    </row>
    <row r="14" spans="3:9" x14ac:dyDescent="0.25">
      <c r="E14" t="s">
        <v>58</v>
      </c>
      <c r="F14" s="20">
        <f>COUNT(F5:F12)</f>
        <v>8</v>
      </c>
      <c r="H14" s="6">
        <f>SUM(H5:H12)</f>
        <v>0</v>
      </c>
      <c r="I14" s="20">
        <f>SUM(I5:I12)</f>
        <v>24</v>
      </c>
    </row>
    <row r="16" spans="3:9" x14ac:dyDescent="0.25">
      <c r="C16" t="s">
        <v>54</v>
      </c>
    </row>
  </sheetData>
  <mergeCells count="1">
    <mergeCell ref="F3:G3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3" r:id="rId4">
          <objectPr defaultSize="0" autoPict="0" r:id="rId5">
            <anchor moveWithCells="1" sizeWithCells="1">
              <from>
                <xdr:col>2</xdr:col>
                <xdr:colOff>180975</xdr:colOff>
                <xdr:row>17</xdr:row>
                <xdr:rowOff>19050</xdr:rowOff>
              </from>
              <to>
                <xdr:col>4</xdr:col>
                <xdr:colOff>66675</xdr:colOff>
                <xdr:row>22</xdr:row>
                <xdr:rowOff>57150</xdr:rowOff>
              </to>
            </anchor>
          </objectPr>
        </oleObject>
      </mc:Choice>
      <mc:Fallback>
        <oleObject progId="Equation.DSMT4" shapeId="3073" r:id="rId4"/>
      </mc:Fallback>
    </mc:AlternateContent>
    <mc:AlternateContent xmlns:mc="http://schemas.openxmlformats.org/markup-compatibility/2006">
      <mc:Choice Requires="x14">
        <oleObject progId="Equation.DSMT4" shapeId="3075" r:id="rId6">
          <objectPr defaultSize="0" autoPict="0" r:id="rId7">
            <anchor moveWithCells="1">
              <from>
                <xdr:col>5</xdr:col>
                <xdr:colOff>228600</xdr:colOff>
                <xdr:row>18</xdr:row>
                <xdr:rowOff>171450</xdr:rowOff>
              </from>
              <to>
                <xdr:col>10</xdr:col>
                <xdr:colOff>419100</xdr:colOff>
                <xdr:row>21</xdr:row>
                <xdr:rowOff>114300</xdr:rowOff>
              </to>
            </anchor>
          </objectPr>
        </oleObject>
      </mc:Choice>
      <mc:Fallback>
        <oleObject progId="Equation.DSMT4" shapeId="3075" r:id="rId6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8177-4009-4155-B3C2-94F2136F409A}">
  <dimension ref="E4:K15"/>
  <sheetViews>
    <sheetView tabSelected="1" topLeftCell="B1" zoomScaleNormal="100" workbookViewId="0">
      <selection activeCell="K20" sqref="K20"/>
    </sheetView>
  </sheetViews>
  <sheetFormatPr baseColWidth="10" defaultRowHeight="15" x14ac:dyDescent="0.25"/>
  <cols>
    <col min="5" max="5" width="15" customWidth="1"/>
  </cols>
  <sheetData>
    <row r="4" spans="5:11" x14ac:dyDescent="0.25">
      <c r="H4" s="60" t="s">
        <v>55</v>
      </c>
      <c r="I4" s="60"/>
    </row>
    <row r="5" spans="5:11" x14ac:dyDescent="0.25">
      <c r="E5" s="3" t="s">
        <v>31</v>
      </c>
      <c r="F5" s="3" t="s">
        <v>29</v>
      </c>
      <c r="G5" s="16" t="s">
        <v>30</v>
      </c>
      <c r="H5" s="18" t="s">
        <v>56</v>
      </c>
      <c r="I5" s="19" t="s">
        <v>57</v>
      </c>
      <c r="J5" s="10" t="s">
        <v>59</v>
      </c>
      <c r="K5" s="10" t="s">
        <v>60</v>
      </c>
    </row>
    <row r="6" spans="5:11" x14ac:dyDescent="0.25">
      <c r="E6" s="3" t="s">
        <v>32</v>
      </c>
      <c r="F6" s="12">
        <v>43892</v>
      </c>
      <c r="G6" s="17">
        <v>43958</v>
      </c>
      <c r="H6" s="18">
        <v>1</v>
      </c>
      <c r="I6" s="19">
        <v>1</v>
      </c>
      <c r="J6" s="10">
        <f>H6-I6</f>
        <v>0</v>
      </c>
      <c r="K6" s="10">
        <f>J6*J6</f>
        <v>0</v>
      </c>
    </row>
    <row r="7" spans="5:11" x14ac:dyDescent="0.25">
      <c r="E7" s="3" t="s">
        <v>33</v>
      </c>
      <c r="F7" s="12">
        <v>43965</v>
      </c>
      <c r="G7" s="17">
        <v>44079</v>
      </c>
      <c r="H7" s="18">
        <v>3.5</v>
      </c>
      <c r="I7" s="19">
        <v>5.5</v>
      </c>
      <c r="J7" s="10">
        <f t="shared" ref="J7:J13" si="0">H7-I7</f>
        <v>-2</v>
      </c>
      <c r="K7" s="10">
        <f t="shared" ref="K7:K13" si="1">J7*J7</f>
        <v>4</v>
      </c>
    </row>
    <row r="8" spans="5:11" x14ac:dyDescent="0.25">
      <c r="E8" s="3" t="s">
        <v>34</v>
      </c>
      <c r="F8" s="12">
        <v>43987</v>
      </c>
      <c r="G8" s="17">
        <v>44049</v>
      </c>
      <c r="H8" s="18">
        <v>5</v>
      </c>
      <c r="I8" s="19">
        <v>3</v>
      </c>
      <c r="J8" s="10">
        <f t="shared" si="0"/>
        <v>2</v>
      </c>
      <c r="K8" s="10">
        <f t="shared" si="1"/>
        <v>4</v>
      </c>
    </row>
    <row r="9" spans="5:11" x14ac:dyDescent="0.25">
      <c r="E9" s="3" t="s">
        <v>35</v>
      </c>
      <c r="F9" s="12">
        <v>44019</v>
      </c>
      <c r="G9" s="17">
        <v>44050</v>
      </c>
      <c r="H9" s="18">
        <v>7</v>
      </c>
      <c r="I9" s="19">
        <v>4</v>
      </c>
      <c r="J9" s="10">
        <f t="shared" si="0"/>
        <v>3</v>
      </c>
      <c r="K9" s="10">
        <f t="shared" si="1"/>
        <v>9</v>
      </c>
    </row>
    <row r="10" spans="5:11" x14ac:dyDescent="0.25">
      <c r="E10" s="3" t="s">
        <v>36</v>
      </c>
      <c r="F10" s="12">
        <v>43965</v>
      </c>
      <c r="G10" s="17">
        <v>44079</v>
      </c>
      <c r="H10" s="18">
        <v>3.5</v>
      </c>
      <c r="I10" s="19">
        <v>5.5</v>
      </c>
      <c r="J10" s="10">
        <f t="shared" si="0"/>
        <v>-2</v>
      </c>
      <c r="K10" s="10">
        <f t="shared" si="1"/>
        <v>4</v>
      </c>
    </row>
    <row r="11" spans="5:11" x14ac:dyDescent="0.25">
      <c r="E11" s="3" t="s">
        <v>37</v>
      </c>
      <c r="F11" s="12">
        <v>44049</v>
      </c>
      <c r="G11" s="17">
        <v>44083</v>
      </c>
      <c r="H11" s="18">
        <v>8</v>
      </c>
      <c r="I11" s="19">
        <v>8</v>
      </c>
      <c r="J11" s="10">
        <f t="shared" si="0"/>
        <v>0</v>
      </c>
      <c r="K11" s="10">
        <f t="shared" si="1"/>
        <v>0</v>
      </c>
    </row>
    <row r="12" spans="5:11" x14ac:dyDescent="0.25">
      <c r="E12" s="3" t="s">
        <v>38</v>
      </c>
      <c r="F12" s="12">
        <v>43900</v>
      </c>
      <c r="G12" s="17">
        <v>44048</v>
      </c>
      <c r="H12" s="18">
        <v>2</v>
      </c>
      <c r="I12" s="19">
        <v>2</v>
      </c>
      <c r="J12" s="10">
        <f t="shared" si="0"/>
        <v>0</v>
      </c>
      <c r="K12" s="10">
        <f t="shared" si="1"/>
        <v>0</v>
      </c>
    </row>
    <row r="13" spans="5:11" x14ac:dyDescent="0.25">
      <c r="E13" s="3" t="s">
        <v>39</v>
      </c>
      <c r="F13" s="12">
        <v>44017</v>
      </c>
      <c r="G13" s="17">
        <v>44081</v>
      </c>
      <c r="H13" s="18">
        <v>6</v>
      </c>
      <c r="I13" s="19">
        <v>7</v>
      </c>
      <c r="J13" s="10">
        <f t="shared" si="0"/>
        <v>-1</v>
      </c>
      <c r="K13" s="10">
        <f t="shared" si="1"/>
        <v>1</v>
      </c>
    </row>
    <row r="14" spans="5:11" x14ac:dyDescent="0.25">
      <c r="J14" s="6"/>
    </row>
    <row r="15" spans="5:11" x14ac:dyDescent="0.25">
      <c r="G15" t="s">
        <v>58</v>
      </c>
      <c r="H15" s="20">
        <f>COUNT(H6:H13)</f>
        <v>8</v>
      </c>
      <c r="J15" s="6">
        <f>SUM(J6:J13)</f>
        <v>0</v>
      </c>
      <c r="K15" s="20">
        <f>SUM(K6:K13)</f>
        <v>22</v>
      </c>
    </row>
  </sheetData>
  <mergeCells count="1">
    <mergeCell ref="H4:I4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6145" r:id="rId4">
          <objectPr defaultSize="0" autoPict="0" r:id="rId5">
            <anchor moveWithCells="1" sizeWithCells="1">
              <from>
                <xdr:col>4</xdr:col>
                <xdr:colOff>219075</xdr:colOff>
                <xdr:row>20</xdr:row>
                <xdr:rowOff>38100</xdr:rowOff>
              </from>
              <to>
                <xdr:col>6</xdr:col>
                <xdr:colOff>266700</xdr:colOff>
                <xdr:row>25</xdr:row>
                <xdr:rowOff>57150</xdr:rowOff>
              </to>
            </anchor>
          </objectPr>
        </oleObject>
      </mc:Choice>
      <mc:Fallback>
        <oleObject progId="Equation.DSMT4" shapeId="6145" r:id="rId4"/>
      </mc:Fallback>
    </mc:AlternateContent>
    <mc:AlternateContent xmlns:mc="http://schemas.openxmlformats.org/markup-compatibility/2006">
      <mc:Choice Requires="x14">
        <oleObject progId="Equation.DSMT4" shapeId="6146" r:id="rId6">
          <objectPr defaultSize="0" autoPict="0" r:id="rId7">
            <anchor moveWithCells="1">
              <from>
                <xdr:col>7</xdr:col>
                <xdr:colOff>171450</xdr:colOff>
                <xdr:row>21</xdr:row>
                <xdr:rowOff>133350</xdr:rowOff>
              </from>
              <to>
                <xdr:col>9</xdr:col>
                <xdr:colOff>685800</xdr:colOff>
                <xdr:row>23</xdr:row>
                <xdr:rowOff>171450</xdr:rowOff>
              </to>
            </anchor>
          </objectPr>
        </oleObject>
      </mc:Choice>
      <mc:Fallback>
        <oleObject progId="Equation.DSMT4" shapeId="61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F4B67-289A-430A-AF13-74A0CCB0DF0A}">
  <dimension ref="A3:J29"/>
  <sheetViews>
    <sheetView workbookViewId="0">
      <selection activeCell="D46" sqref="D46"/>
    </sheetView>
  </sheetViews>
  <sheetFormatPr baseColWidth="10" defaultRowHeight="15" x14ac:dyDescent="0.25"/>
  <sheetData>
    <row r="3" spans="1:7" x14ac:dyDescent="0.25">
      <c r="B3" t="s">
        <v>89</v>
      </c>
      <c r="C3" t="s">
        <v>90</v>
      </c>
      <c r="D3" t="s">
        <v>91</v>
      </c>
      <c r="E3" t="s">
        <v>65</v>
      </c>
      <c r="F3" t="s">
        <v>66</v>
      </c>
      <c r="G3" t="s">
        <v>67</v>
      </c>
    </row>
    <row r="4" spans="1:7" x14ac:dyDescent="0.25">
      <c r="B4">
        <v>1</v>
      </c>
      <c r="C4">
        <v>3</v>
      </c>
      <c r="D4">
        <v>30</v>
      </c>
      <c r="E4">
        <f>C4*D4</f>
        <v>90</v>
      </c>
      <c r="F4">
        <f>C4*C4</f>
        <v>9</v>
      </c>
      <c r="G4">
        <f>D4*D4</f>
        <v>900</v>
      </c>
    </row>
    <row r="5" spans="1:7" x14ac:dyDescent="0.25">
      <c r="B5">
        <v>2</v>
      </c>
      <c r="C5">
        <v>2</v>
      </c>
      <c r="D5">
        <v>20</v>
      </c>
      <c r="E5">
        <f t="shared" ref="E5:E13" si="0">C5*D5</f>
        <v>40</v>
      </c>
      <c r="F5">
        <f t="shared" ref="F5:G13" si="1">C5*C5</f>
        <v>4</v>
      </c>
      <c r="G5">
        <f t="shared" si="1"/>
        <v>400</v>
      </c>
    </row>
    <row r="6" spans="1:7" x14ac:dyDescent="0.25">
      <c r="B6">
        <v>3</v>
      </c>
      <c r="C6">
        <v>4</v>
      </c>
      <c r="D6">
        <v>60</v>
      </c>
      <c r="E6">
        <f t="shared" si="0"/>
        <v>240</v>
      </c>
      <c r="F6">
        <f t="shared" si="1"/>
        <v>16</v>
      </c>
      <c r="G6">
        <f t="shared" si="1"/>
        <v>3600</v>
      </c>
    </row>
    <row r="7" spans="1:7" x14ac:dyDescent="0.25">
      <c r="B7">
        <v>4</v>
      </c>
      <c r="C7">
        <v>5</v>
      </c>
      <c r="D7">
        <v>70</v>
      </c>
      <c r="E7">
        <f t="shared" si="0"/>
        <v>350</v>
      </c>
      <c r="F7">
        <f t="shared" si="1"/>
        <v>25</v>
      </c>
      <c r="G7">
        <f t="shared" si="1"/>
        <v>4900</v>
      </c>
    </row>
    <row r="8" spans="1:7" x14ac:dyDescent="0.25">
      <c r="B8">
        <v>5</v>
      </c>
      <c r="C8">
        <v>8</v>
      </c>
      <c r="D8">
        <v>100</v>
      </c>
      <c r="E8">
        <f t="shared" si="0"/>
        <v>800</v>
      </c>
      <c r="F8">
        <f t="shared" si="1"/>
        <v>64</v>
      </c>
      <c r="G8">
        <f t="shared" si="1"/>
        <v>10000</v>
      </c>
    </row>
    <row r="9" spans="1:7" x14ac:dyDescent="0.25">
      <c r="B9">
        <v>6</v>
      </c>
      <c r="C9">
        <v>7</v>
      </c>
      <c r="D9">
        <v>80</v>
      </c>
      <c r="E9">
        <f t="shared" si="0"/>
        <v>560</v>
      </c>
      <c r="F9">
        <f t="shared" si="1"/>
        <v>49</v>
      </c>
      <c r="G9">
        <f t="shared" si="1"/>
        <v>6400</v>
      </c>
    </row>
    <row r="10" spans="1:7" x14ac:dyDescent="0.25">
      <c r="B10">
        <v>7</v>
      </c>
      <c r="C10">
        <v>5</v>
      </c>
      <c r="D10">
        <v>50</v>
      </c>
      <c r="E10">
        <f t="shared" si="0"/>
        <v>250</v>
      </c>
      <c r="F10">
        <f t="shared" si="1"/>
        <v>25</v>
      </c>
      <c r="G10">
        <f t="shared" si="1"/>
        <v>2500</v>
      </c>
    </row>
    <row r="11" spans="1:7" x14ac:dyDescent="0.25">
      <c r="B11">
        <v>8</v>
      </c>
      <c r="C11">
        <v>3</v>
      </c>
      <c r="D11">
        <v>40</v>
      </c>
      <c r="E11">
        <f t="shared" si="0"/>
        <v>120</v>
      </c>
      <c r="F11">
        <f t="shared" si="1"/>
        <v>9</v>
      </c>
      <c r="G11">
        <f t="shared" si="1"/>
        <v>1600</v>
      </c>
    </row>
    <row r="12" spans="1:7" x14ac:dyDescent="0.25">
      <c r="B12">
        <v>9</v>
      </c>
      <c r="C12">
        <v>2</v>
      </c>
      <c r="D12">
        <v>30</v>
      </c>
      <c r="E12">
        <f t="shared" si="0"/>
        <v>60</v>
      </c>
      <c r="F12">
        <f t="shared" si="1"/>
        <v>4</v>
      </c>
      <c r="G12">
        <f t="shared" si="1"/>
        <v>900</v>
      </c>
    </row>
    <row r="13" spans="1:7" x14ac:dyDescent="0.25">
      <c r="B13">
        <v>10</v>
      </c>
      <c r="C13">
        <v>1</v>
      </c>
      <c r="D13">
        <v>20</v>
      </c>
      <c r="E13">
        <f t="shared" si="0"/>
        <v>20</v>
      </c>
      <c r="F13">
        <f t="shared" si="1"/>
        <v>1</v>
      </c>
      <c r="G13">
        <f t="shared" si="1"/>
        <v>400</v>
      </c>
    </row>
    <row r="14" spans="1:7" x14ac:dyDescent="0.25">
      <c r="B14" t="s">
        <v>92</v>
      </c>
      <c r="C14" s="33">
        <f>SUM(C4:C13)</f>
        <v>40</v>
      </c>
      <c r="D14" s="33">
        <f>SUM(D4:D13)</f>
        <v>500</v>
      </c>
      <c r="E14" s="33">
        <f t="shared" ref="E14:G14" si="2">SUM(E4:E13)</f>
        <v>2530</v>
      </c>
      <c r="F14" s="33">
        <f t="shared" si="2"/>
        <v>206</v>
      </c>
      <c r="G14" s="34">
        <f t="shared" si="2"/>
        <v>31600</v>
      </c>
    </row>
    <row r="15" spans="1:7" x14ac:dyDescent="0.25">
      <c r="A15" t="s">
        <v>23</v>
      </c>
      <c r="B15">
        <f>COUNT(B4:B13)</f>
        <v>10</v>
      </c>
    </row>
    <row r="16" spans="1:7" x14ac:dyDescent="0.25">
      <c r="B16" t="s">
        <v>93</v>
      </c>
      <c r="C16">
        <f>C14/B15</f>
        <v>4</v>
      </c>
    </row>
    <row r="17" spans="1:10" x14ac:dyDescent="0.25">
      <c r="B17" t="s">
        <v>94</v>
      </c>
      <c r="C17">
        <f>D14/B15</f>
        <v>50</v>
      </c>
    </row>
    <row r="19" spans="1:10" x14ac:dyDescent="0.25">
      <c r="A19" t="s">
        <v>95</v>
      </c>
      <c r="B19" s="3" t="s">
        <v>96</v>
      </c>
      <c r="C19" s="3">
        <f>1/B15*E14-C16*C17</f>
        <v>53</v>
      </c>
    </row>
    <row r="20" spans="1:10" x14ac:dyDescent="0.25">
      <c r="B20" s="3" t="s">
        <v>97</v>
      </c>
      <c r="C20" s="3">
        <f>1/B15*F14-C16*C16</f>
        <v>4.6000000000000014</v>
      </c>
    </row>
    <row r="21" spans="1:10" x14ac:dyDescent="0.25">
      <c r="B21" s="3" t="s">
        <v>98</v>
      </c>
      <c r="C21" s="3">
        <f>1/B15*G14-C17*C17</f>
        <v>660</v>
      </c>
    </row>
    <row r="22" spans="1:10" x14ac:dyDescent="0.25">
      <c r="A22" t="s">
        <v>99</v>
      </c>
      <c r="B22" t="s">
        <v>4</v>
      </c>
      <c r="C22">
        <f>C19/C20</f>
        <v>11.52173913043478</v>
      </c>
      <c r="E22" s="52" t="s">
        <v>100</v>
      </c>
      <c r="F22" s="52"/>
      <c r="G22" s="52"/>
    </row>
    <row r="23" spans="1:10" ht="30" x14ac:dyDescent="0.25">
      <c r="A23" t="s">
        <v>101</v>
      </c>
      <c r="B23" s="29" t="s">
        <v>5</v>
      </c>
      <c r="C23">
        <f>C17-C22*C16</f>
        <v>3.9130434782608816</v>
      </c>
    </row>
    <row r="24" spans="1:10" x14ac:dyDescent="0.25">
      <c r="E24" t="s">
        <v>102</v>
      </c>
      <c r="H24" s="52" t="s">
        <v>103</v>
      </c>
      <c r="I24" s="52"/>
      <c r="J24" s="52"/>
    </row>
    <row r="25" spans="1:10" x14ac:dyDescent="0.25">
      <c r="A25" t="s">
        <v>104</v>
      </c>
      <c r="B25" t="s">
        <v>105</v>
      </c>
      <c r="C25">
        <f>C19/(C20^0.5*C21^0.5)</f>
        <v>0.96188906144883146</v>
      </c>
      <c r="H25" s="52" t="s">
        <v>106</v>
      </c>
      <c r="I25" s="52"/>
      <c r="J25" s="52"/>
    </row>
    <row r="27" spans="1:10" x14ac:dyDescent="0.25">
      <c r="E27" t="s">
        <v>107</v>
      </c>
    </row>
    <row r="28" spans="1:10" x14ac:dyDescent="0.25">
      <c r="H28" s="52" t="s">
        <v>108</v>
      </c>
      <c r="I28" s="52"/>
      <c r="J28" s="52"/>
    </row>
    <row r="29" spans="1:10" x14ac:dyDescent="0.25">
      <c r="H29" s="52" t="s">
        <v>109</v>
      </c>
      <c r="I29" s="52"/>
      <c r="J29" s="52"/>
    </row>
  </sheetData>
  <mergeCells count="5">
    <mergeCell ref="E22:G22"/>
    <mergeCell ref="H24:J24"/>
    <mergeCell ref="H25:J25"/>
    <mergeCell ref="H28:J28"/>
    <mergeCell ref="H29:J29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6385" r:id="rId3">
          <objectPr defaultSize="0" autoPict="0" r:id="rId4">
            <anchor moveWithCells="1" sizeWithCells="1">
              <from>
                <xdr:col>7</xdr:col>
                <xdr:colOff>0</xdr:colOff>
                <xdr:row>29</xdr:row>
                <xdr:rowOff>114300</xdr:rowOff>
              </from>
              <to>
                <xdr:col>15</xdr:col>
                <xdr:colOff>190500</xdr:colOff>
                <xdr:row>47</xdr:row>
                <xdr:rowOff>19050</xdr:rowOff>
              </to>
            </anchor>
          </objectPr>
        </oleObject>
      </mc:Choice>
      <mc:Fallback>
        <oleObject progId="Equation.DSMT4" shapeId="16385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6B13-702C-46D5-835C-3BCE33456CCC}">
  <dimension ref="B1:G24"/>
  <sheetViews>
    <sheetView workbookViewId="0">
      <selection activeCell="F19" sqref="F19"/>
    </sheetView>
  </sheetViews>
  <sheetFormatPr baseColWidth="10" defaultRowHeight="15" x14ac:dyDescent="0.25"/>
  <sheetData>
    <row r="1" spans="2:7" x14ac:dyDescent="0.25">
      <c r="C1" t="s">
        <v>77</v>
      </c>
      <c r="D1" t="s">
        <v>78</v>
      </c>
    </row>
    <row r="2" spans="2:7" x14ac:dyDescent="0.25">
      <c r="B2" s="3" t="s">
        <v>79</v>
      </c>
      <c r="C2" s="3" t="s">
        <v>87</v>
      </c>
      <c r="D2" s="3" t="s">
        <v>88</v>
      </c>
      <c r="E2" s="3" t="s">
        <v>65</v>
      </c>
      <c r="F2" s="3" t="s">
        <v>66</v>
      </c>
      <c r="G2" s="3" t="s">
        <v>67</v>
      </c>
    </row>
    <row r="3" spans="2:7" x14ac:dyDescent="0.25">
      <c r="B3" s="3">
        <v>1</v>
      </c>
      <c r="C3" s="3">
        <v>3</v>
      </c>
      <c r="D3" s="3">
        <v>100</v>
      </c>
      <c r="E3" s="3">
        <f>C3*D3</f>
        <v>300</v>
      </c>
      <c r="F3" s="3">
        <f>C3*C3</f>
        <v>9</v>
      </c>
      <c r="G3" s="3">
        <f>D3*D3</f>
        <v>10000</v>
      </c>
    </row>
    <row r="4" spans="2:7" x14ac:dyDescent="0.25">
      <c r="B4" s="3">
        <v>2</v>
      </c>
      <c r="C4" s="3">
        <v>2</v>
      </c>
      <c r="D4" s="3">
        <v>110</v>
      </c>
      <c r="E4" s="3">
        <f t="shared" ref="E4:E12" si="0">C4*D4</f>
        <v>220</v>
      </c>
      <c r="F4" s="3">
        <f t="shared" ref="F4:G12" si="1">C4*C4</f>
        <v>4</v>
      </c>
      <c r="G4" s="3">
        <f t="shared" si="1"/>
        <v>12100</v>
      </c>
    </row>
    <row r="5" spans="2:7" x14ac:dyDescent="0.25">
      <c r="B5" s="3">
        <v>3</v>
      </c>
      <c r="C5" s="3">
        <v>4</v>
      </c>
      <c r="D5" s="3">
        <v>70</v>
      </c>
      <c r="E5" s="3">
        <f t="shared" si="0"/>
        <v>280</v>
      </c>
      <c r="F5" s="3">
        <f t="shared" si="1"/>
        <v>16</v>
      </c>
      <c r="G5" s="3">
        <f t="shared" si="1"/>
        <v>4900</v>
      </c>
    </row>
    <row r="6" spans="2:7" x14ac:dyDescent="0.25">
      <c r="B6" s="3">
        <v>4</v>
      </c>
      <c r="C6" s="3">
        <v>5</v>
      </c>
      <c r="D6" s="3">
        <v>70</v>
      </c>
      <c r="E6" s="3">
        <f t="shared" si="0"/>
        <v>350</v>
      </c>
      <c r="F6" s="3">
        <f t="shared" si="1"/>
        <v>25</v>
      </c>
      <c r="G6" s="3">
        <f t="shared" si="1"/>
        <v>4900</v>
      </c>
    </row>
    <row r="7" spans="2:7" x14ac:dyDescent="0.25">
      <c r="B7" s="3">
        <v>5</v>
      </c>
      <c r="C7" s="3">
        <v>8</v>
      </c>
      <c r="D7" s="3">
        <v>10</v>
      </c>
      <c r="E7" s="3">
        <f t="shared" si="0"/>
        <v>80</v>
      </c>
      <c r="F7" s="3">
        <f t="shared" si="1"/>
        <v>64</v>
      </c>
      <c r="G7" s="3">
        <f t="shared" si="1"/>
        <v>100</v>
      </c>
    </row>
    <row r="8" spans="2:7" x14ac:dyDescent="0.25">
      <c r="B8" s="3">
        <v>6</v>
      </c>
      <c r="C8" s="3">
        <v>7</v>
      </c>
      <c r="D8" s="3">
        <v>30</v>
      </c>
      <c r="E8" s="3">
        <f t="shared" si="0"/>
        <v>210</v>
      </c>
      <c r="F8" s="3">
        <f t="shared" si="1"/>
        <v>49</v>
      </c>
      <c r="G8" s="3">
        <f t="shared" si="1"/>
        <v>900</v>
      </c>
    </row>
    <row r="9" spans="2:7" x14ac:dyDescent="0.25">
      <c r="B9" s="3">
        <v>7</v>
      </c>
      <c r="C9" s="3">
        <v>5</v>
      </c>
      <c r="D9" s="3">
        <v>40</v>
      </c>
      <c r="E9" s="3">
        <f t="shared" si="0"/>
        <v>200</v>
      </c>
      <c r="F9" s="3">
        <f t="shared" si="1"/>
        <v>25</v>
      </c>
      <c r="G9" s="3">
        <f t="shared" si="1"/>
        <v>1600</v>
      </c>
    </row>
    <row r="10" spans="2:7" x14ac:dyDescent="0.25">
      <c r="B10" s="3">
        <v>8</v>
      </c>
      <c r="C10" s="3">
        <v>3</v>
      </c>
      <c r="D10" s="3">
        <v>110</v>
      </c>
      <c r="E10" s="3">
        <f t="shared" si="0"/>
        <v>330</v>
      </c>
      <c r="F10" s="3">
        <f t="shared" si="1"/>
        <v>9</v>
      </c>
      <c r="G10" s="3">
        <f t="shared" si="1"/>
        <v>12100</v>
      </c>
    </row>
    <row r="11" spans="2:7" x14ac:dyDescent="0.25">
      <c r="B11" s="3">
        <v>9</v>
      </c>
      <c r="C11" s="3">
        <v>2</v>
      </c>
      <c r="D11" s="3">
        <v>100</v>
      </c>
      <c r="E11" s="3">
        <f t="shared" si="0"/>
        <v>200</v>
      </c>
      <c r="F11" s="3">
        <f t="shared" si="1"/>
        <v>4</v>
      </c>
      <c r="G11" s="3">
        <f t="shared" si="1"/>
        <v>10000</v>
      </c>
    </row>
    <row r="12" spans="2:7" x14ac:dyDescent="0.25">
      <c r="B12" s="3">
        <v>10</v>
      </c>
      <c r="C12" s="3">
        <v>1</v>
      </c>
      <c r="D12" s="3">
        <v>120</v>
      </c>
      <c r="E12" s="3">
        <f t="shared" si="0"/>
        <v>120</v>
      </c>
      <c r="F12" s="3">
        <f t="shared" si="1"/>
        <v>1</v>
      </c>
      <c r="G12" s="3">
        <f t="shared" si="1"/>
        <v>14400</v>
      </c>
    </row>
    <row r="13" spans="2:7" x14ac:dyDescent="0.25">
      <c r="B13" s="3" t="s">
        <v>24</v>
      </c>
      <c r="C13" s="3">
        <f>SUM(C3:C12)</f>
        <v>40</v>
      </c>
      <c r="D13" s="3">
        <f>SUM(D3:D12)</f>
        <v>760</v>
      </c>
      <c r="E13" s="3">
        <f t="shared" ref="E13:G13" si="2">SUM(E3:E12)</f>
        <v>2290</v>
      </c>
      <c r="F13" s="3">
        <f t="shared" si="2"/>
        <v>206</v>
      </c>
      <c r="G13" s="3">
        <f t="shared" si="2"/>
        <v>71000</v>
      </c>
    </row>
    <row r="15" spans="2:7" x14ac:dyDescent="0.25">
      <c r="B15" s="23" t="s">
        <v>82</v>
      </c>
      <c r="C15" s="23">
        <f>C13/$B$12</f>
        <v>4</v>
      </c>
      <c r="D15" s="23">
        <f>D13/$B$12</f>
        <v>76</v>
      </c>
    </row>
    <row r="17" spans="2:7" x14ac:dyDescent="0.25">
      <c r="C17" s="23">
        <v>1</v>
      </c>
      <c r="D17" s="23">
        <f>D15/C15</f>
        <v>19</v>
      </c>
    </row>
    <row r="19" spans="2:7" x14ac:dyDescent="0.25">
      <c r="B19" s="3" t="s">
        <v>68</v>
      </c>
      <c r="C19" s="3">
        <f>E13/B12-C15*D15</f>
        <v>-75</v>
      </c>
      <c r="E19" s="50" t="s">
        <v>4</v>
      </c>
      <c r="G19" s="51">
        <f>C19/C20</f>
        <v>-16.30434782608695</v>
      </c>
    </row>
    <row r="20" spans="2:7" x14ac:dyDescent="0.25">
      <c r="B20" s="3" t="s">
        <v>83</v>
      </c>
      <c r="C20" s="3">
        <f>F13/B12-C15*C15</f>
        <v>4.6000000000000014</v>
      </c>
      <c r="E20" s="50"/>
      <c r="G20" s="51"/>
    </row>
    <row r="21" spans="2:7" x14ac:dyDescent="0.25">
      <c r="E21" t="s">
        <v>5</v>
      </c>
      <c r="G21">
        <f>D15-G19*C15</f>
        <v>141.21739130434781</v>
      </c>
    </row>
    <row r="22" spans="2:7" x14ac:dyDescent="0.25">
      <c r="B22" s="3" t="s">
        <v>84</v>
      </c>
      <c r="C22" s="3">
        <f>G13/B12-D15*D15</f>
        <v>1324</v>
      </c>
    </row>
    <row r="23" spans="2:7" x14ac:dyDescent="0.25">
      <c r="E23" t="s">
        <v>85</v>
      </c>
    </row>
    <row r="24" spans="2:7" x14ac:dyDescent="0.25">
      <c r="B24" s="3" t="s">
        <v>86</v>
      </c>
      <c r="C24" s="3">
        <f>C19/(C20^0.5*C22^0.5)</f>
        <v>-0.96103312004433328</v>
      </c>
    </row>
  </sheetData>
  <mergeCells count="2">
    <mergeCell ref="E19:E20"/>
    <mergeCell ref="G19:G2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4337" r:id="rId3">
          <objectPr defaultSize="0" autoPict="0" r:id="rId4">
            <anchor moveWithCells="1" sizeWithCells="1">
              <from>
                <xdr:col>7</xdr:col>
                <xdr:colOff>171450</xdr:colOff>
                <xdr:row>22</xdr:row>
                <xdr:rowOff>38100</xdr:rowOff>
              </from>
              <to>
                <xdr:col>14</xdr:col>
                <xdr:colOff>19050</xdr:colOff>
                <xdr:row>27</xdr:row>
                <xdr:rowOff>47625</xdr:rowOff>
              </to>
            </anchor>
          </objectPr>
        </oleObject>
      </mc:Choice>
      <mc:Fallback>
        <oleObject progId="Equation.DSMT4" shapeId="14337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43C5-7A8A-484F-A751-A1B46F978902}">
  <dimension ref="A3:J29"/>
  <sheetViews>
    <sheetView workbookViewId="0">
      <selection activeCell="B30" sqref="B30"/>
    </sheetView>
  </sheetViews>
  <sheetFormatPr baseColWidth="10" defaultRowHeight="15" x14ac:dyDescent="0.25"/>
  <sheetData>
    <row r="3" spans="1:7" x14ac:dyDescent="0.25">
      <c r="B3" t="s">
        <v>89</v>
      </c>
      <c r="C3" t="s">
        <v>90</v>
      </c>
      <c r="D3" t="s">
        <v>91</v>
      </c>
      <c r="E3" t="s">
        <v>65</v>
      </c>
      <c r="F3" t="s">
        <v>66</v>
      </c>
      <c r="G3" t="s">
        <v>67</v>
      </c>
    </row>
    <row r="4" spans="1:7" x14ac:dyDescent="0.25">
      <c r="B4">
        <v>1</v>
      </c>
      <c r="C4">
        <v>10</v>
      </c>
      <c r="D4">
        <v>30</v>
      </c>
      <c r="E4">
        <f>C4*D4</f>
        <v>300</v>
      </c>
      <c r="F4">
        <f>C4*C4</f>
        <v>100</v>
      </c>
      <c r="G4">
        <f>D4*D4</f>
        <v>900</v>
      </c>
    </row>
    <row r="5" spans="1:7" x14ac:dyDescent="0.25">
      <c r="B5">
        <v>2</v>
      </c>
      <c r="C5">
        <v>9</v>
      </c>
      <c r="D5">
        <v>20</v>
      </c>
      <c r="E5">
        <f t="shared" ref="E5:E13" si="0">C5*D5</f>
        <v>180</v>
      </c>
      <c r="F5">
        <f t="shared" ref="F5:G13" si="1">C5*C5</f>
        <v>81</v>
      </c>
      <c r="G5">
        <f t="shared" si="1"/>
        <v>400</v>
      </c>
    </row>
    <row r="6" spans="1:7" x14ac:dyDescent="0.25">
      <c r="B6">
        <v>3</v>
      </c>
      <c r="C6">
        <v>4</v>
      </c>
      <c r="D6">
        <v>60</v>
      </c>
      <c r="E6">
        <f t="shared" si="0"/>
        <v>240</v>
      </c>
      <c r="F6">
        <f t="shared" si="1"/>
        <v>16</v>
      </c>
      <c r="G6">
        <f t="shared" si="1"/>
        <v>3600</v>
      </c>
    </row>
    <row r="7" spans="1:7" x14ac:dyDescent="0.25">
      <c r="B7">
        <v>4</v>
      </c>
      <c r="C7">
        <v>2</v>
      </c>
      <c r="D7">
        <v>70</v>
      </c>
      <c r="E7">
        <f t="shared" si="0"/>
        <v>140</v>
      </c>
      <c r="F7">
        <f t="shared" si="1"/>
        <v>4</v>
      </c>
      <c r="G7">
        <f t="shared" si="1"/>
        <v>4900</v>
      </c>
    </row>
    <row r="8" spans="1:7" x14ac:dyDescent="0.25">
      <c r="B8">
        <v>5</v>
      </c>
      <c r="C8">
        <v>3</v>
      </c>
      <c r="D8">
        <v>120</v>
      </c>
      <c r="E8">
        <f t="shared" si="0"/>
        <v>360</v>
      </c>
      <c r="F8">
        <f t="shared" si="1"/>
        <v>9</v>
      </c>
      <c r="G8">
        <f t="shared" si="1"/>
        <v>14400</v>
      </c>
    </row>
    <row r="9" spans="1:7" x14ac:dyDescent="0.25">
      <c r="B9">
        <v>6</v>
      </c>
      <c r="C9">
        <v>4</v>
      </c>
      <c r="D9">
        <v>80</v>
      </c>
      <c r="E9">
        <f t="shared" si="0"/>
        <v>320</v>
      </c>
      <c r="F9">
        <f t="shared" si="1"/>
        <v>16</v>
      </c>
      <c r="G9">
        <f t="shared" si="1"/>
        <v>6400</v>
      </c>
    </row>
    <row r="10" spans="1:7" x14ac:dyDescent="0.25">
      <c r="B10">
        <v>7</v>
      </c>
      <c r="C10">
        <v>2</v>
      </c>
      <c r="D10">
        <v>50</v>
      </c>
      <c r="E10">
        <f t="shared" si="0"/>
        <v>100</v>
      </c>
      <c r="F10">
        <f t="shared" si="1"/>
        <v>4</v>
      </c>
      <c r="G10">
        <f t="shared" si="1"/>
        <v>2500</v>
      </c>
    </row>
    <row r="11" spans="1:7" x14ac:dyDescent="0.25">
      <c r="B11">
        <v>8</v>
      </c>
      <c r="C11">
        <v>12</v>
      </c>
      <c r="D11">
        <v>40</v>
      </c>
      <c r="E11">
        <f t="shared" si="0"/>
        <v>480</v>
      </c>
      <c r="F11">
        <f t="shared" si="1"/>
        <v>144</v>
      </c>
      <c r="G11">
        <f t="shared" si="1"/>
        <v>1600</v>
      </c>
    </row>
    <row r="12" spans="1:7" x14ac:dyDescent="0.25">
      <c r="B12">
        <v>9</v>
      </c>
      <c r="C12">
        <v>10</v>
      </c>
      <c r="D12">
        <v>10</v>
      </c>
      <c r="E12">
        <f t="shared" si="0"/>
        <v>100</v>
      </c>
      <c r="F12">
        <f t="shared" si="1"/>
        <v>100</v>
      </c>
      <c r="G12">
        <f t="shared" si="1"/>
        <v>100</v>
      </c>
    </row>
    <row r="13" spans="1:7" x14ac:dyDescent="0.25">
      <c r="B13">
        <v>10</v>
      </c>
      <c r="C13">
        <v>14</v>
      </c>
      <c r="D13">
        <v>10</v>
      </c>
      <c r="E13">
        <f t="shared" si="0"/>
        <v>140</v>
      </c>
      <c r="F13">
        <f t="shared" si="1"/>
        <v>196</v>
      </c>
      <c r="G13">
        <f t="shared" si="1"/>
        <v>100</v>
      </c>
    </row>
    <row r="14" spans="1:7" x14ac:dyDescent="0.25">
      <c r="B14" t="s">
        <v>92</v>
      </c>
      <c r="C14" s="33">
        <f>SUM(C4:C13)</f>
        <v>70</v>
      </c>
      <c r="D14" s="33">
        <f>SUM(D4:D13)</f>
        <v>490</v>
      </c>
      <c r="E14" s="33">
        <f t="shared" ref="E14:G14" si="2">SUM(E4:E13)</f>
        <v>2360</v>
      </c>
      <c r="F14" s="33">
        <f t="shared" si="2"/>
        <v>670</v>
      </c>
      <c r="G14">
        <f t="shared" si="2"/>
        <v>34900</v>
      </c>
    </row>
    <row r="15" spans="1:7" x14ac:dyDescent="0.25">
      <c r="A15" t="s">
        <v>23</v>
      </c>
      <c r="B15">
        <f>COUNT(B4:B13)</f>
        <v>10</v>
      </c>
    </row>
    <row r="16" spans="1:7" x14ac:dyDescent="0.25">
      <c r="B16" t="s">
        <v>93</v>
      </c>
      <c r="C16">
        <f>C14/B15</f>
        <v>7</v>
      </c>
    </row>
    <row r="17" spans="1:10" x14ac:dyDescent="0.25">
      <c r="B17" t="s">
        <v>94</v>
      </c>
      <c r="C17">
        <f>D14/B15</f>
        <v>49</v>
      </c>
    </row>
    <row r="19" spans="1:10" x14ac:dyDescent="0.25">
      <c r="A19" t="s">
        <v>95</v>
      </c>
      <c r="B19" t="s">
        <v>96</v>
      </c>
      <c r="C19">
        <f>1/B15*E14-C16*C17</f>
        <v>-107</v>
      </c>
    </row>
    <row r="20" spans="1:10" x14ac:dyDescent="0.25">
      <c r="B20" t="s">
        <v>97</v>
      </c>
      <c r="C20">
        <f>1/B15*F14-C16*C16</f>
        <v>18</v>
      </c>
    </row>
    <row r="21" spans="1:10" x14ac:dyDescent="0.25">
      <c r="B21" s="3" t="s">
        <v>98</v>
      </c>
      <c r="C21" s="3">
        <f>1/B15*G14-C17*C17</f>
        <v>1089</v>
      </c>
    </row>
    <row r="22" spans="1:10" x14ac:dyDescent="0.25">
      <c r="A22" t="s">
        <v>99</v>
      </c>
      <c r="B22" t="s">
        <v>4</v>
      </c>
      <c r="C22">
        <f>C19/C20</f>
        <v>-5.9444444444444446</v>
      </c>
      <c r="E22" s="52" t="s">
        <v>110</v>
      </c>
      <c r="F22" s="52"/>
      <c r="G22" s="52"/>
    </row>
    <row r="23" spans="1:10" ht="30" x14ac:dyDescent="0.25">
      <c r="A23" t="s">
        <v>101</v>
      </c>
      <c r="B23" s="29" t="s">
        <v>111</v>
      </c>
      <c r="C23">
        <f>C17-C22*C16</f>
        <v>90.611111111111114</v>
      </c>
    </row>
    <row r="24" spans="1:10" x14ac:dyDescent="0.25">
      <c r="E24" t="s">
        <v>102</v>
      </c>
      <c r="H24" s="52" t="s">
        <v>103</v>
      </c>
      <c r="I24" s="52"/>
      <c r="J24" s="52"/>
    </row>
    <row r="25" spans="1:10" x14ac:dyDescent="0.25">
      <c r="A25" t="s">
        <v>104</v>
      </c>
      <c r="B25" t="s">
        <v>105</v>
      </c>
      <c r="C25">
        <f>C19/(C20^0.5*C21^0.5)</f>
        <v>-0.76424672310061204</v>
      </c>
      <c r="H25" s="52" t="s">
        <v>106</v>
      </c>
      <c r="I25" s="52"/>
      <c r="J25" s="52"/>
    </row>
    <row r="27" spans="1:10" x14ac:dyDescent="0.25">
      <c r="E27" t="s">
        <v>107</v>
      </c>
    </row>
    <row r="28" spans="1:10" x14ac:dyDescent="0.25">
      <c r="H28" s="52" t="s">
        <v>108</v>
      </c>
      <c r="I28" s="52"/>
      <c r="J28" s="52"/>
    </row>
    <row r="29" spans="1:10" x14ac:dyDescent="0.25">
      <c r="H29" s="52" t="s">
        <v>109</v>
      </c>
      <c r="I29" s="52"/>
      <c r="J29" s="52"/>
    </row>
  </sheetData>
  <mergeCells count="5">
    <mergeCell ref="E22:G22"/>
    <mergeCell ref="H24:J24"/>
    <mergeCell ref="H25:J25"/>
    <mergeCell ref="H28:J28"/>
    <mergeCell ref="H29:J29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0105-E118-4CC3-AA94-2374E437D2AF}">
  <dimension ref="B1:G24"/>
  <sheetViews>
    <sheetView topLeftCell="A7" workbookViewId="0">
      <selection activeCell="Q15" sqref="Q15"/>
    </sheetView>
  </sheetViews>
  <sheetFormatPr baseColWidth="10" defaultRowHeight="15" x14ac:dyDescent="0.25"/>
  <sheetData>
    <row r="1" spans="2:7" x14ac:dyDescent="0.25">
      <c r="C1" t="s">
        <v>77</v>
      </c>
      <c r="D1" t="s">
        <v>78</v>
      </c>
    </row>
    <row r="2" spans="2:7" x14ac:dyDescent="0.25">
      <c r="B2" s="3" t="s">
        <v>79</v>
      </c>
      <c r="C2" s="3" t="s">
        <v>87</v>
      </c>
      <c r="D2" s="3" t="s">
        <v>88</v>
      </c>
      <c r="E2" s="3" t="s">
        <v>65</v>
      </c>
      <c r="F2" s="3" t="s">
        <v>66</v>
      </c>
      <c r="G2" s="3" t="s">
        <v>67</v>
      </c>
    </row>
    <row r="3" spans="2:7" x14ac:dyDescent="0.25">
      <c r="B3" s="3">
        <v>1</v>
      </c>
      <c r="C3" s="3">
        <v>3</v>
      </c>
      <c r="D3" s="3">
        <v>50</v>
      </c>
      <c r="E3" s="3">
        <f>C3*D3</f>
        <v>150</v>
      </c>
      <c r="F3" s="3">
        <f>C3*C3</f>
        <v>9</v>
      </c>
      <c r="G3" s="3">
        <f>D3*D3</f>
        <v>2500</v>
      </c>
    </row>
    <row r="4" spans="2:7" x14ac:dyDescent="0.25">
      <c r="B4" s="3">
        <v>2</v>
      </c>
      <c r="C4" s="3">
        <v>2</v>
      </c>
      <c r="D4" s="3">
        <v>110</v>
      </c>
      <c r="E4" s="3">
        <f t="shared" ref="E4:E12" si="0">C4*D4</f>
        <v>220</v>
      </c>
      <c r="F4" s="3">
        <f t="shared" ref="F4:G12" si="1">C4*C4</f>
        <v>4</v>
      </c>
      <c r="G4" s="3">
        <f t="shared" si="1"/>
        <v>12100</v>
      </c>
    </row>
    <row r="5" spans="2:7" x14ac:dyDescent="0.25">
      <c r="B5" s="3">
        <v>3</v>
      </c>
      <c r="C5" s="3">
        <v>4</v>
      </c>
      <c r="D5" s="3">
        <v>60</v>
      </c>
      <c r="E5" s="3">
        <f t="shared" si="0"/>
        <v>240</v>
      </c>
      <c r="F5" s="3">
        <f t="shared" si="1"/>
        <v>16</v>
      </c>
      <c r="G5" s="3">
        <f t="shared" si="1"/>
        <v>3600</v>
      </c>
    </row>
    <row r="6" spans="2:7" x14ac:dyDescent="0.25">
      <c r="B6" s="3">
        <v>4</v>
      </c>
      <c r="C6" s="3">
        <v>5</v>
      </c>
      <c r="D6" s="3">
        <v>80</v>
      </c>
      <c r="E6" s="3">
        <f t="shared" si="0"/>
        <v>400</v>
      </c>
      <c r="F6" s="3">
        <f t="shared" si="1"/>
        <v>25</v>
      </c>
      <c r="G6" s="3">
        <f t="shared" si="1"/>
        <v>6400</v>
      </c>
    </row>
    <row r="7" spans="2:7" x14ac:dyDescent="0.25">
      <c r="B7" s="3">
        <v>5</v>
      </c>
      <c r="C7" s="3">
        <v>8</v>
      </c>
      <c r="D7" s="3">
        <v>40</v>
      </c>
      <c r="E7" s="3">
        <f t="shared" si="0"/>
        <v>320</v>
      </c>
      <c r="F7" s="3">
        <f t="shared" si="1"/>
        <v>64</v>
      </c>
      <c r="G7" s="3">
        <f t="shared" si="1"/>
        <v>1600</v>
      </c>
    </row>
    <row r="8" spans="2:7" x14ac:dyDescent="0.25">
      <c r="B8" s="3">
        <v>6</v>
      </c>
      <c r="C8" s="3">
        <v>7</v>
      </c>
      <c r="D8" s="3">
        <v>60</v>
      </c>
      <c r="E8" s="3">
        <f t="shared" si="0"/>
        <v>420</v>
      </c>
      <c r="F8" s="3">
        <f t="shared" si="1"/>
        <v>49</v>
      </c>
      <c r="G8" s="3">
        <f t="shared" si="1"/>
        <v>3600</v>
      </c>
    </row>
    <row r="9" spans="2:7" x14ac:dyDescent="0.25">
      <c r="B9" s="3">
        <v>7</v>
      </c>
      <c r="C9" s="3">
        <v>5</v>
      </c>
      <c r="D9" s="3">
        <v>40</v>
      </c>
      <c r="E9" s="3">
        <f t="shared" si="0"/>
        <v>200</v>
      </c>
      <c r="F9" s="3">
        <f t="shared" si="1"/>
        <v>25</v>
      </c>
      <c r="G9" s="3">
        <f t="shared" si="1"/>
        <v>1600</v>
      </c>
    </row>
    <row r="10" spans="2:7" x14ac:dyDescent="0.25">
      <c r="B10" s="3">
        <v>8</v>
      </c>
      <c r="C10" s="3">
        <v>3</v>
      </c>
      <c r="D10" s="3">
        <v>10</v>
      </c>
      <c r="E10" s="3">
        <f t="shared" si="0"/>
        <v>30</v>
      </c>
      <c r="F10" s="3">
        <f t="shared" si="1"/>
        <v>9</v>
      </c>
      <c r="G10" s="3">
        <f t="shared" si="1"/>
        <v>100</v>
      </c>
    </row>
    <row r="11" spans="2:7" x14ac:dyDescent="0.25">
      <c r="B11" s="3">
        <v>9</v>
      </c>
      <c r="C11" s="3">
        <v>2</v>
      </c>
      <c r="D11" s="3">
        <v>20</v>
      </c>
      <c r="E11" s="3">
        <f t="shared" si="0"/>
        <v>40</v>
      </c>
      <c r="F11" s="3">
        <f t="shared" si="1"/>
        <v>4</v>
      </c>
      <c r="G11" s="3">
        <f t="shared" si="1"/>
        <v>400</v>
      </c>
    </row>
    <row r="12" spans="2:7" x14ac:dyDescent="0.25">
      <c r="B12" s="3">
        <v>10</v>
      </c>
      <c r="C12" s="3">
        <v>1</v>
      </c>
      <c r="D12" s="3">
        <v>15</v>
      </c>
      <c r="E12" s="3">
        <f t="shared" si="0"/>
        <v>15</v>
      </c>
      <c r="F12" s="3">
        <f t="shared" si="1"/>
        <v>1</v>
      </c>
      <c r="G12" s="3">
        <f t="shared" si="1"/>
        <v>225</v>
      </c>
    </row>
    <row r="13" spans="2:7" x14ac:dyDescent="0.25">
      <c r="B13" s="3" t="s">
        <v>24</v>
      </c>
      <c r="C13" s="3">
        <f>SUM(C3:C12)</f>
        <v>40</v>
      </c>
      <c r="D13" s="3">
        <f>SUM(D3:D12)</f>
        <v>485</v>
      </c>
      <c r="E13" s="3">
        <f t="shared" ref="E13:G13" si="2">SUM(E3:E12)</f>
        <v>2035</v>
      </c>
      <c r="F13" s="3">
        <f t="shared" si="2"/>
        <v>206</v>
      </c>
      <c r="G13" s="3">
        <f t="shared" si="2"/>
        <v>32125</v>
      </c>
    </row>
    <row r="15" spans="2:7" x14ac:dyDescent="0.25">
      <c r="B15" s="23" t="s">
        <v>82</v>
      </c>
      <c r="C15" s="23">
        <f>C13/$B$12</f>
        <v>4</v>
      </c>
      <c r="D15" s="23">
        <f>D13/$B$12</f>
        <v>48.5</v>
      </c>
    </row>
    <row r="17" spans="2:7" x14ac:dyDescent="0.25">
      <c r="C17" s="23">
        <v>1</v>
      </c>
      <c r="D17" s="23">
        <f>D15/C15</f>
        <v>12.125</v>
      </c>
    </row>
    <row r="19" spans="2:7" x14ac:dyDescent="0.25">
      <c r="B19" s="3" t="s">
        <v>68</v>
      </c>
      <c r="C19" s="3">
        <f>E13/B12-C15*D15</f>
        <v>9.5</v>
      </c>
      <c r="E19" s="50" t="s">
        <v>4</v>
      </c>
      <c r="G19" s="51">
        <f>C19/C20</f>
        <v>2.0652173913043472</v>
      </c>
    </row>
    <row r="20" spans="2:7" x14ac:dyDescent="0.25">
      <c r="B20" s="3" t="s">
        <v>83</v>
      </c>
      <c r="C20" s="3">
        <f>F13/B12-C15*C15</f>
        <v>4.6000000000000014</v>
      </c>
      <c r="E20" s="50"/>
      <c r="G20" s="51"/>
    </row>
    <row r="21" spans="2:7" x14ac:dyDescent="0.25">
      <c r="E21" t="s">
        <v>5</v>
      </c>
      <c r="G21">
        <f>D15-G19*C15</f>
        <v>40.239130434782609</v>
      </c>
    </row>
    <row r="22" spans="2:7" x14ac:dyDescent="0.25">
      <c r="B22" s="3" t="s">
        <v>84</v>
      </c>
      <c r="C22" s="3">
        <f>G13/B12-D15*D15</f>
        <v>860.25</v>
      </c>
    </row>
    <row r="23" spans="2:7" x14ac:dyDescent="0.25">
      <c r="E23" t="s">
        <v>85</v>
      </c>
    </row>
    <row r="24" spans="2:7" x14ac:dyDescent="0.25">
      <c r="B24" s="3" t="s">
        <v>86</v>
      </c>
      <c r="C24" s="3">
        <f>C19/(C20^0.5*C22^0.5)</f>
        <v>0.15101926379847896</v>
      </c>
    </row>
  </sheetData>
  <mergeCells count="2">
    <mergeCell ref="E19:E20"/>
    <mergeCell ref="G19:G2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5361" r:id="rId3">
          <objectPr defaultSize="0" autoPict="0" r:id="rId4">
            <anchor moveWithCells="1" sizeWithCells="1">
              <from>
                <xdr:col>7</xdr:col>
                <xdr:colOff>171450</xdr:colOff>
                <xdr:row>22</xdr:row>
                <xdr:rowOff>38100</xdr:rowOff>
              </from>
              <to>
                <xdr:col>14</xdr:col>
                <xdr:colOff>19050</xdr:colOff>
                <xdr:row>27</xdr:row>
                <xdr:rowOff>47625</xdr:rowOff>
              </to>
            </anchor>
          </objectPr>
        </oleObject>
      </mc:Choice>
      <mc:Fallback>
        <oleObject progId="Equation.DSMT4" shapeId="1536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9A79-62DF-4CC7-9CD9-06F4E5456917}">
  <dimension ref="A1:AC53"/>
  <sheetViews>
    <sheetView workbookViewId="0">
      <selection activeCell="T22" sqref="T22"/>
    </sheetView>
  </sheetViews>
  <sheetFormatPr baseColWidth="10" defaultRowHeight="15" x14ac:dyDescent="0.25"/>
  <cols>
    <col min="1" max="1" width="17.42578125" customWidth="1"/>
    <col min="2" max="2" width="14" bestFit="1" customWidth="1"/>
    <col min="3" max="3" width="5.7109375" customWidth="1"/>
    <col min="4" max="4" width="5" customWidth="1"/>
    <col min="5" max="5" width="17.28515625" bestFit="1" customWidth="1"/>
    <col min="6" max="6" width="4.85546875" customWidth="1"/>
    <col min="7" max="7" width="12.7109375" bestFit="1" customWidth="1"/>
    <col min="8" max="8" width="5" customWidth="1"/>
    <col min="9" max="9" width="22.42578125" bestFit="1" customWidth="1"/>
    <col min="10" max="10" width="5.42578125" customWidth="1"/>
    <col min="11" max="11" width="5.140625" customWidth="1"/>
    <col min="12" max="12" width="5.28515625" customWidth="1"/>
    <col min="13" max="13" width="5.42578125" customWidth="1"/>
    <col min="14" max="14" width="5.85546875" customWidth="1"/>
    <col min="16" max="16" width="17.42578125" bestFit="1" customWidth="1"/>
    <col min="17" max="17" width="4" bestFit="1" customWidth="1"/>
    <col min="18" max="28" width="3" bestFit="1" customWidth="1"/>
    <col min="29" max="29" width="4" bestFit="1" customWidth="1"/>
  </cols>
  <sheetData>
    <row r="1" spans="1:2" x14ac:dyDescent="0.25">
      <c r="A1" t="s">
        <v>0</v>
      </c>
    </row>
    <row r="2" spans="1:2" x14ac:dyDescent="0.25">
      <c r="A2" s="2" t="s">
        <v>1</v>
      </c>
      <c r="B2" s="2" t="s">
        <v>2</v>
      </c>
    </row>
    <row r="3" spans="1:2" x14ac:dyDescent="0.25">
      <c r="A3" s="2">
        <v>150</v>
      </c>
      <c r="B3" s="2">
        <v>48</v>
      </c>
    </row>
    <row r="4" spans="1:2" x14ac:dyDescent="0.25">
      <c r="A4" s="2">
        <v>150</v>
      </c>
      <c r="B4" s="2">
        <v>51</v>
      </c>
    </row>
    <row r="5" spans="1:2" x14ac:dyDescent="0.25">
      <c r="A5" s="2">
        <v>150</v>
      </c>
      <c r="B5" s="2">
        <v>55</v>
      </c>
    </row>
    <row r="6" spans="1:2" x14ac:dyDescent="0.25">
      <c r="A6" s="2">
        <v>150</v>
      </c>
      <c r="B6" s="2">
        <v>58</v>
      </c>
    </row>
    <row r="7" spans="1:2" x14ac:dyDescent="0.25">
      <c r="A7" s="2">
        <v>152</v>
      </c>
      <c r="B7" s="2">
        <v>63</v>
      </c>
    </row>
    <row r="8" spans="1:2" x14ac:dyDescent="0.25">
      <c r="A8" s="2">
        <v>153</v>
      </c>
      <c r="B8" s="2">
        <v>57</v>
      </c>
    </row>
    <row r="9" spans="1:2" x14ac:dyDescent="0.25">
      <c r="A9" s="2">
        <v>155</v>
      </c>
      <c r="B9" s="2">
        <v>50</v>
      </c>
    </row>
    <row r="10" spans="1:2" x14ac:dyDescent="0.25">
      <c r="A10" s="2">
        <v>155</v>
      </c>
      <c r="B10" s="2">
        <v>63</v>
      </c>
    </row>
    <row r="11" spans="1:2" x14ac:dyDescent="0.25">
      <c r="A11" s="2">
        <v>157</v>
      </c>
      <c r="B11" s="2">
        <v>70</v>
      </c>
    </row>
    <row r="12" spans="1:2" x14ac:dyDescent="0.25">
      <c r="A12" s="2">
        <v>160</v>
      </c>
      <c r="B12" s="2">
        <v>58</v>
      </c>
    </row>
    <row r="13" spans="1:2" x14ac:dyDescent="0.25">
      <c r="A13" s="2">
        <v>160</v>
      </c>
      <c r="B13" s="2">
        <v>63</v>
      </c>
    </row>
    <row r="14" spans="1:2" x14ac:dyDescent="0.25">
      <c r="A14" s="2">
        <v>160</v>
      </c>
      <c r="B14" s="2">
        <v>68</v>
      </c>
    </row>
    <row r="15" spans="1:2" x14ac:dyDescent="0.25">
      <c r="A15" s="2">
        <v>160</v>
      </c>
      <c r="B15" s="2">
        <v>75</v>
      </c>
    </row>
    <row r="16" spans="1:2" x14ac:dyDescent="0.25">
      <c r="A16" s="2">
        <v>165</v>
      </c>
      <c r="B16" s="2">
        <v>55</v>
      </c>
    </row>
    <row r="17" spans="1:10" x14ac:dyDescent="0.25">
      <c r="A17" s="2">
        <v>165</v>
      </c>
      <c r="B17" s="2">
        <v>62</v>
      </c>
    </row>
    <row r="18" spans="1:10" x14ac:dyDescent="0.25">
      <c r="A18" s="2">
        <v>165</v>
      </c>
      <c r="B18" s="2">
        <v>73</v>
      </c>
    </row>
    <row r="19" spans="1:10" x14ac:dyDescent="0.25">
      <c r="A19" s="2">
        <v>167</v>
      </c>
      <c r="B19" s="2">
        <v>79</v>
      </c>
    </row>
    <row r="20" spans="1:10" x14ac:dyDescent="0.25">
      <c r="A20" s="2">
        <v>170</v>
      </c>
      <c r="B20" s="2">
        <v>65</v>
      </c>
    </row>
    <row r="21" spans="1:10" x14ac:dyDescent="0.25">
      <c r="A21" s="2">
        <v>170</v>
      </c>
      <c r="B21" s="2">
        <v>60</v>
      </c>
    </row>
    <row r="22" spans="1:10" x14ac:dyDescent="0.25">
      <c r="A22" s="2">
        <v>170</v>
      </c>
      <c r="B22" s="2">
        <v>75</v>
      </c>
    </row>
    <row r="23" spans="1:10" x14ac:dyDescent="0.25">
      <c r="A23" s="2">
        <v>170</v>
      </c>
      <c r="B23" s="2">
        <v>80</v>
      </c>
    </row>
    <row r="24" spans="1:10" x14ac:dyDescent="0.25">
      <c r="A24" s="2">
        <v>172</v>
      </c>
      <c r="B24" s="2">
        <v>85</v>
      </c>
    </row>
    <row r="25" spans="1:10" x14ac:dyDescent="0.25">
      <c r="A25" s="2">
        <v>175</v>
      </c>
      <c r="B25" s="2">
        <v>68</v>
      </c>
    </row>
    <row r="26" spans="1:10" x14ac:dyDescent="0.25">
      <c r="A26" s="2">
        <v>175</v>
      </c>
      <c r="B26" s="2">
        <v>64</v>
      </c>
    </row>
    <row r="27" spans="1:10" x14ac:dyDescent="0.25">
      <c r="A27" s="2">
        <v>175</v>
      </c>
      <c r="B27" s="2">
        <v>68</v>
      </c>
    </row>
    <row r="28" spans="1:10" x14ac:dyDescent="0.25">
      <c r="A28" s="2">
        <v>176</v>
      </c>
      <c r="B28" s="2">
        <v>84</v>
      </c>
    </row>
    <row r="29" spans="1:10" x14ac:dyDescent="0.25">
      <c r="A29" s="2">
        <v>176</v>
      </c>
      <c r="B29" s="2">
        <v>73</v>
      </c>
    </row>
    <row r="30" spans="1:10" x14ac:dyDescent="0.25">
      <c r="A30" s="2">
        <v>178</v>
      </c>
      <c r="B30" s="2">
        <v>77</v>
      </c>
    </row>
    <row r="31" spans="1:10" x14ac:dyDescent="0.25">
      <c r="A31" s="2">
        <v>180</v>
      </c>
      <c r="B31" s="2">
        <v>93</v>
      </c>
      <c r="E31" s="4" t="s">
        <v>3</v>
      </c>
      <c r="F31" s="4"/>
      <c r="G31" s="4"/>
      <c r="H31" s="4"/>
      <c r="I31" s="4"/>
      <c r="J31" s="4"/>
    </row>
    <row r="32" spans="1:10" x14ac:dyDescent="0.25">
      <c r="A32" s="2">
        <v>180</v>
      </c>
      <c r="B32" s="2">
        <v>65</v>
      </c>
      <c r="E32" s="4"/>
      <c r="F32" s="4"/>
      <c r="G32" s="4"/>
      <c r="H32" s="4"/>
      <c r="I32" s="4"/>
      <c r="J32" s="4"/>
    </row>
    <row r="33" spans="1:29" x14ac:dyDescent="0.25">
      <c r="A33" s="2">
        <v>180</v>
      </c>
      <c r="B33" s="2">
        <v>75</v>
      </c>
      <c r="E33" s="53" t="s">
        <v>4</v>
      </c>
      <c r="F33" s="53"/>
      <c r="G33" s="5">
        <f>SLOPE(B3:B41,A3:A41)</f>
        <v>0.79766407687589469</v>
      </c>
      <c r="H33" s="4"/>
      <c r="I33" s="4" t="s">
        <v>6</v>
      </c>
      <c r="J33" s="4"/>
    </row>
    <row r="34" spans="1:29" x14ac:dyDescent="0.25">
      <c r="A34" s="2">
        <v>181</v>
      </c>
      <c r="B34" s="2">
        <v>85</v>
      </c>
      <c r="E34" s="53" t="s">
        <v>5</v>
      </c>
      <c r="F34" s="53"/>
      <c r="G34" s="5">
        <f>INTERCEPT(B3:B41,A3:A41)</f>
        <v>-64.36294554624142</v>
      </c>
      <c r="H34" s="4"/>
      <c r="I34" s="4" t="s">
        <v>7</v>
      </c>
      <c r="J34" s="4"/>
    </row>
    <row r="35" spans="1:29" x14ac:dyDescent="0.25">
      <c r="A35" s="2">
        <v>185</v>
      </c>
      <c r="B35" s="2">
        <v>89</v>
      </c>
      <c r="G35" s="1"/>
    </row>
    <row r="36" spans="1:29" x14ac:dyDescent="0.25">
      <c r="A36" s="2">
        <v>186</v>
      </c>
      <c r="B36" s="2">
        <v>80</v>
      </c>
      <c r="E36" s="4" t="s">
        <v>8</v>
      </c>
      <c r="F36" s="4"/>
      <c r="G36" s="5">
        <f>CORREL(A3:A41,B3:B41)</f>
        <v>0.79682617461247351</v>
      </c>
      <c r="H36" s="4"/>
      <c r="I36" s="4" t="s">
        <v>9</v>
      </c>
      <c r="J36" s="4"/>
    </row>
    <row r="37" spans="1:29" x14ac:dyDescent="0.25">
      <c r="A37" s="2">
        <v>186</v>
      </c>
      <c r="B37" s="2">
        <v>74</v>
      </c>
      <c r="E37" s="4"/>
      <c r="F37" s="4"/>
      <c r="G37" s="5"/>
      <c r="H37" s="4"/>
      <c r="I37" s="4"/>
      <c r="J37" s="4"/>
    </row>
    <row r="38" spans="1:29" x14ac:dyDescent="0.25">
      <c r="A38" s="2">
        <v>186</v>
      </c>
      <c r="B38" s="2">
        <v>85</v>
      </c>
      <c r="E38" s="55" t="s">
        <v>14</v>
      </c>
      <c r="F38" s="56"/>
      <c r="G38" s="5">
        <f>_xlfn.VAR.P(A3:A41)</f>
        <v>154.35108481262321</v>
      </c>
      <c r="H38" s="4"/>
      <c r="I38" s="4" t="s">
        <v>16</v>
      </c>
      <c r="J38" s="4"/>
    </row>
    <row r="39" spans="1:29" x14ac:dyDescent="0.25">
      <c r="A39" s="2">
        <v>189</v>
      </c>
      <c r="B39" s="2">
        <v>90</v>
      </c>
      <c r="E39" s="55" t="s">
        <v>15</v>
      </c>
      <c r="F39" s="56"/>
      <c r="G39" s="5">
        <f>_xlfn.VAR.P(B3:B41)</f>
        <v>154.67587113740959</v>
      </c>
      <c r="H39" s="4"/>
      <c r="I39" s="4" t="s">
        <v>16</v>
      </c>
      <c r="J39" s="4"/>
    </row>
    <row r="40" spans="1:29" x14ac:dyDescent="0.25">
      <c r="A40" s="2">
        <v>189</v>
      </c>
      <c r="B40" s="2">
        <v>85</v>
      </c>
      <c r="E40" s="55" t="s">
        <v>10</v>
      </c>
      <c r="F40" s="56"/>
      <c r="G40" s="5">
        <f>_xlfn.COVARIANCE.P(A3:A41,B3:B41)</f>
        <v>123.12031558185402</v>
      </c>
      <c r="H40" s="4"/>
      <c r="I40" s="4" t="s">
        <v>17</v>
      </c>
      <c r="J40" s="4"/>
    </row>
    <row r="41" spans="1:29" x14ac:dyDescent="0.25">
      <c r="A41" s="2">
        <v>189</v>
      </c>
      <c r="B41" s="2">
        <v>96</v>
      </c>
      <c r="E41" s="7"/>
      <c r="F41" s="7"/>
      <c r="G41" s="5"/>
      <c r="H41" s="4"/>
      <c r="I41" s="4"/>
      <c r="J41" s="4"/>
    </row>
    <row r="42" spans="1:29" x14ac:dyDescent="0.25">
      <c r="E42" s="55" t="s">
        <v>11</v>
      </c>
      <c r="F42" s="56"/>
      <c r="G42" s="5">
        <f>AVERAGE(A3:A41)</f>
        <v>169.53846153846155</v>
      </c>
      <c r="H42" s="4"/>
      <c r="I42" s="4" t="s">
        <v>13</v>
      </c>
      <c r="J42" s="4"/>
    </row>
    <row r="43" spans="1:29" x14ac:dyDescent="0.25">
      <c r="A43" s="2">
        <f>COUNT(A3:A41)</f>
        <v>39</v>
      </c>
      <c r="B43" s="2">
        <f>COUNT(B3:B41)</f>
        <v>39</v>
      </c>
      <c r="E43" s="55" t="s">
        <v>12</v>
      </c>
      <c r="F43" s="56"/>
      <c r="G43" s="5">
        <f>AVERAGE(B3:B41)</f>
        <v>70.871794871794876</v>
      </c>
      <c r="H43" s="4"/>
      <c r="I43" s="4" t="s">
        <v>13</v>
      </c>
      <c r="J43" s="4"/>
    </row>
    <row r="47" spans="1:29" x14ac:dyDescent="0.25">
      <c r="P47" s="54" t="s">
        <v>18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</row>
    <row r="48" spans="1:29" x14ac:dyDescent="0.25">
      <c r="R48" s="57" t="s">
        <v>2</v>
      </c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6:29" x14ac:dyDescent="0.25">
      <c r="P49" s="54" t="s">
        <v>1</v>
      </c>
      <c r="Q49" s="54"/>
      <c r="R49" s="2">
        <v>40</v>
      </c>
      <c r="S49" s="2">
        <v>50</v>
      </c>
      <c r="T49" s="8">
        <f>S49</f>
        <v>50</v>
      </c>
      <c r="U49" s="8">
        <v>60</v>
      </c>
      <c r="V49" s="6">
        <f>U49</f>
        <v>60</v>
      </c>
      <c r="W49" s="6">
        <v>70</v>
      </c>
      <c r="X49" s="9">
        <f>W49</f>
        <v>70</v>
      </c>
      <c r="Y49" s="9">
        <v>80</v>
      </c>
      <c r="Z49" s="6">
        <f>Y49</f>
        <v>80</v>
      </c>
      <c r="AA49" s="6">
        <v>90</v>
      </c>
      <c r="AB49" s="9">
        <f>AA49</f>
        <v>90</v>
      </c>
      <c r="AC49" s="9">
        <v>100</v>
      </c>
    </row>
    <row r="50" spans="16:29" x14ac:dyDescent="0.25">
      <c r="P50" s="2">
        <v>150</v>
      </c>
      <c r="Q50" s="2">
        <v>160</v>
      </c>
      <c r="R50" s="54">
        <f>COUNTIFS($A$3:$A$41,"&gt;="&amp;$P50,$A$3:$A$41,"&lt;"&amp;$Q50,$B$3:$B$41,"&gt;="&amp;R$49,$B$3:$B$41,"&lt;"&amp;S$49)</f>
        <v>1</v>
      </c>
      <c r="S50" s="54">
        <f t="shared" ref="S50:AC53" si="0">COUNTIFS($A$3:$A$41,"&gt;=150",$A$3:$A$41,"&lt;160",$B$3:$B$41,"&gt;=40",$B$3:$B$41,"&lt;50")</f>
        <v>1</v>
      </c>
      <c r="T50" s="54">
        <f>COUNTIFS($A$3:$A$41,"&gt;="&amp;$P50,$A$3:$A$41,"&lt;"&amp;$Q50,$B$3:$B$41,"&gt;="&amp;T$49,$B$3:$B$41,"&lt;"&amp;U$49)</f>
        <v>5</v>
      </c>
      <c r="U50" s="54">
        <f t="shared" si="0"/>
        <v>1</v>
      </c>
      <c r="V50" s="54">
        <f>COUNTIFS($A$3:$A$41,"&gt;="&amp;$P50,$A$3:$A$41,"&lt;"&amp;$Q50,$B$3:$B$41,"&gt;="&amp;V$49,$B$3:$B$41,"&lt;"&amp;W$49)</f>
        <v>2</v>
      </c>
      <c r="W50" s="54">
        <f t="shared" si="0"/>
        <v>1</v>
      </c>
      <c r="X50" s="54">
        <f>COUNTIFS($A$3:$A$41,"&gt;="&amp;$P50,$A$3:$A$41,"&lt;"&amp;$Q50,$B$3:$B$41,"&gt;="&amp;X$49,$B$3:$B$41,"&lt;"&amp;Y$49)</f>
        <v>1</v>
      </c>
      <c r="Y50" s="54">
        <f t="shared" si="0"/>
        <v>1</v>
      </c>
      <c r="Z50" s="54">
        <f>COUNTIFS($A$3:$A$41,"&gt;="&amp;$P50,$A$3:$A$41,"&lt;"&amp;$Q50,$B$3:$B$41,"&gt;="&amp;Z$49,$B$3:$B$41,"&lt;"&amp;AA$49)</f>
        <v>0</v>
      </c>
      <c r="AA50" s="54">
        <f t="shared" si="0"/>
        <v>1</v>
      </c>
      <c r="AB50" s="54">
        <f>COUNTIFS($A$3:$A$41,"&gt;="&amp;$P50,$A$3:$A$41,"&lt;"&amp;$Q50,$B$3:$B$41,"&gt;="&amp;AB$49,$B$3:$B$41,"&lt;"&amp;AC$49)</f>
        <v>0</v>
      </c>
      <c r="AC50" s="54">
        <f t="shared" si="0"/>
        <v>1</v>
      </c>
    </row>
    <row r="51" spans="16:29" x14ac:dyDescent="0.25">
      <c r="P51" s="2">
        <f>Q50</f>
        <v>160</v>
      </c>
      <c r="Q51" s="2">
        <v>170</v>
      </c>
      <c r="R51" s="54">
        <f>COUNTIFS($A$3:$A$41,"&gt;="&amp;$P51,$A$3:$A$41,"&lt;"&amp;$Q51,$B$3:$B$41,"&gt;="&amp;R$49,$B$3:$B$41,"&lt;"&amp;S$49)</f>
        <v>0</v>
      </c>
      <c r="S51" s="54">
        <f t="shared" si="0"/>
        <v>1</v>
      </c>
      <c r="T51" s="54">
        <f>COUNTIFS($A$3:$A$41,"&gt;="&amp;$P51,$A$3:$A$41,"&lt;"&amp;$Q51,$B$3:$B$41,"&gt;="&amp;T$49,$B$3:$B$41,"&lt;"&amp;U$49)</f>
        <v>2</v>
      </c>
      <c r="U51" s="54">
        <f t="shared" si="0"/>
        <v>1</v>
      </c>
      <c r="V51" s="54">
        <f>COUNTIFS($A$3:$A$41,"&gt;="&amp;$P51,$A$3:$A$41,"&lt;"&amp;$Q51,$B$3:$B$41,"&gt;="&amp;V$49,$B$3:$B$41,"&lt;"&amp;W$49)</f>
        <v>3</v>
      </c>
      <c r="W51" s="54">
        <f t="shared" si="0"/>
        <v>1</v>
      </c>
      <c r="X51" s="54">
        <f>COUNTIFS($A$3:$A$41,"&gt;="&amp;$P51,$A$3:$A$41,"&lt;"&amp;$Q51,$B$3:$B$41,"&gt;="&amp;X$49,$B$3:$B$41,"&lt;"&amp;Y$49)</f>
        <v>3</v>
      </c>
      <c r="Y51" s="54">
        <f t="shared" si="0"/>
        <v>1</v>
      </c>
      <c r="Z51" s="54">
        <f>COUNTIFS($A$3:$A$41,"&gt;="&amp;$P51,$A$3:$A$41,"&lt;"&amp;$Q51,$B$3:$B$41,"&gt;="&amp;Z$49,$B$3:$B$41,"&lt;"&amp;AA$49)</f>
        <v>0</v>
      </c>
      <c r="AA51" s="54">
        <f t="shared" si="0"/>
        <v>1</v>
      </c>
      <c r="AB51" s="54">
        <f>COUNTIFS($A$3:$A$41,"&gt;="&amp;$P51,$A$3:$A$41,"&lt;"&amp;$Q51,$B$3:$B$41,"&gt;="&amp;AB$49,$B$3:$B$41,"&lt;"&amp;AC$49)</f>
        <v>0</v>
      </c>
      <c r="AC51" s="54">
        <f t="shared" si="0"/>
        <v>1</v>
      </c>
    </row>
    <row r="52" spans="16:29" x14ac:dyDescent="0.25">
      <c r="P52" s="2">
        <f>Q51</f>
        <v>170</v>
      </c>
      <c r="Q52" s="2">
        <v>180</v>
      </c>
      <c r="R52" s="54">
        <f>COUNTIFS($A$3:$A$41,"&gt;="&amp;$P52,$A$3:$A$41,"&lt;"&amp;$Q52,$B$3:$B$41,"&gt;="&amp;R$49,$B$3:$B$41,"&lt;"&amp;S$49)</f>
        <v>0</v>
      </c>
      <c r="S52" s="54">
        <f t="shared" si="0"/>
        <v>1</v>
      </c>
      <c r="T52" s="54">
        <f>COUNTIFS($A$3:$A$41,"&gt;="&amp;$P52,$A$3:$A$41,"&lt;"&amp;$Q52,$B$3:$B$41,"&gt;="&amp;T$49,$B$3:$B$41,"&lt;"&amp;U$49)</f>
        <v>0</v>
      </c>
      <c r="U52" s="54">
        <f t="shared" si="0"/>
        <v>1</v>
      </c>
      <c r="V52" s="54">
        <f>COUNTIFS($A$3:$A$41,"&gt;="&amp;$P52,$A$3:$A$41,"&lt;"&amp;$Q52,$B$3:$B$41,"&gt;="&amp;V$49,$B$3:$B$41,"&lt;"&amp;W$49)</f>
        <v>5</v>
      </c>
      <c r="W52" s="54">
        <f t="shared" si="0"/>
        <v>1</v>
      </c>
      <c r="X52" s="54">
        <f>COUNTIFS($A$3:$A$41,"&gt;="&amp;$P52,$A$3:$A$41,"&lt;"&amp;$Q52,$B$3:$B$41,"&gt;="&amp;X$49,$B$3:$B$41,"&lt;"&amp;Y$49)</f>
        <v>3</v>
      </c>
      <c r="Y52" s="54">
        <f t="shared" si="0"/>
        <v>1</v>
      </c>
      <c r="Z52" s="54">
        <f>COUNTIFS($A$3:$A$41,"&gt;="&amp;$P52,$A$3:$A$41,"&lt;"&amp;$Q52,$B$3:$B$41,"&gt;="&amp;Z$49,$B$3:$B$41,"&lt;"&amp;AA$49)</f>
        <v>3</v>
      </c>
      <c r="AA52" s="54">
        <f t="shared" si="0"/>
        <v>1</v>
      </c>
      <c r="AB52" s="54">
        <f>COUNTIFS($A$3:$A$41,"&gt;="&amp;$P52,$A$3:$A$41,"&lt;"&amp;$Q52,$B$3:$B$41,"&gt;="&amp;AB$49,$B$3:$B$41,"&lt;"&amp;AC$49)</f>
        <v>0</v>
      </c>
      <c r="AC52" s="54">
        <f t="shared" si="0"/>
        <v>1</v>
      </c>
    </row>
    <row r="53" spans="16:29" x14ac:dyDescent="0.25">
      <c r="P53" s="2">
        <f>Q52</f>
        <v>180</v>
      </c>
      <c r="Q53" s="2">
        <v>190</v>
      </c>
      <c r="R53" s="54">
        <f>COUNTIFS($A$3:$A$41,"&gt;="&amp;$P53,$A$3:$A$41,"&lt;"&amp;$Q53,$B$3:$B$41,"&gt;="&amp;R$49,$B$3:$B$41,"&lt;"&amp;S$49)</f>
        <v>0</v>
      </c>
      <c r="S53" s="54">
        <f t="shared" si="0"/>
        <v>1</v>
      </c>
      <c r="T53" s="54">
        <f>COUNTIFS($A$3:$A$41,"&gt;="&amp;$P53,$A$3:$A$41,"&lt;"&amp;$Q53,$B$3:$B$41,"&gt;="&amp;T$49,$B$3:$B$41,"&lt;"&amp;U$49)</f>
        <v>0</v>
      </c>
      <c r="U53" s="54">
        <f t="shared" si="0"/>
        <v>1</v>
      </c>
      <c r="V53" s="54">
        <f>COUNTIFS($A$3:$A$41,"&gt;="&amp;$P53,$A$3:$A$41,"&lt;"&amp;$Q53,$B$3:$B$41,"&gt;="&amp;V$49,$B$3:$B$41,"&lt;"&amp;W$49)</f>
        <v>1</v>
      </c>
      <c r="W53" s="54">
        <f t="shared" si="0"/>
        <v>1</v>
      </c>
      <c r="X53" s="54">
        <f>COUNTIFS($A$3:$A$41,"&gt;="&amp;$P53,$A$3:$A$41,"&lt;"&amp;$Q53,$B$3:$B$41,"&gt;="&amp;X$49,$B$3:$B$41,"&lt;"&amp;Y$49)</f>
        <v>2</v>
      </c>
      <c r="Y53" s="54">
        <f t="shared" si="0"/>
        <v>1</v>
      </c>
      <c r="Z53" s="54">
        <f>COUNTIFS($A$3:$A$41,"&gt;="&amp;$P53,$A$3:$A$41,"&lt;"&amp;$Q53,$B$3:$B$41,"&gt;="&amp;Z$49,$B$3:$B$41,"&lt;"&amp;AA$49)</f>
        <v>5</v>
      </c>
      <c r="AA53" s="54">
        <f t="shared" si="0"/>
        <v>1</v>
      </c>
      <c r="AB53" s="54">
        <f>COUNTIFS($A$3:$A$41,"&gt;="&amp;$P53,$A$3:$A$41,"&lt;"&amp;$Q53,$B$3:$B$41,"&gt;="&amp;AB$49,$B$3:$B$41,"&lt;"&amp;AC$49)</f>
        <v>3</v>
      </c>
      <c r="AC53" s="54">
        <f t="shared" si="0"/>
        <v>1</v>
      </c>
    </row>
  </sheetData>
  <mergeCells count="34">
    <mergeCell ref="AB53:AC53"/>
    <mergeCell ref="R48:AC48"/>
    <mergeCell ref="P47:AC47"/>
    <mergeCell ref="V52:W52"/>
    <mergeCell ref="X52:Y52"/>
    <mergeCell ref="Z52:AA52"/>
    <mergeCell ref="AB52:AC52"/>
    <mergeCell ref="AB50:AC50"/>
    <mergeCell ref="T51:U51"/>
    <mergeCell ref="V51:W51"/>
    <mergeCell ref="X51:Y51"/>
    <mergeCell ref="Z51:AA51"/>
    <mergeCell ref="AB51:AC51"/>
    <mergeCell ref="R50:S50"/>
    <mergeCell ref="R51:S51"/>
    <mergeCell ref="R52:S52"/>
    <mergeCell ref="R53:S53"/>
    <mergeCell ref="T50:U50"/>
    <mergeCell ref="V50:W50"/>
    <mergeCell ref="X50:Y50"/>
    <mergeCell ref="Z50:AA50"/>
    <mergeCell ref="T52:U52"/>
    <mergeCell ref="T53:U53"/>
    <mergeCell ref="V53:W53"/>
    <mergeCell ref="X53:Y53"/>
    <mergeCell ref="Z53:AA53"/>
    <mergeCell ref="E33:F33"/>
    <mergeCell ref="E34:F34"/>
    <mergeCell ref="P49:Q49"/>
    <mergeCell ref="E38:F38"/>
    <mergeCell ref="E39:F39"/>
    <mergeCell ref="E40:F40"/>
    <mergeCell ref="E42:F42"/>
    <mergeCell ref="E43:F43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4666-815D-441C-A826-4C17A24D9FD8}">
  <dimension ref="A1:R61"/>
  <sheetViews>
    <sheetView topLeftCell="A25" workbookViewId="0">
      <selection activeCell="N31" sqref="N31"/>
    </sheetView>
  </sheetViews>
  <sheetFormatPr baseColWidth="10" defaultRowHeight="15" x14ac:dyDescent="0.25"/>
  <cols>
    <col min="1" max="2" width="13.28515625" customWidth="1"/>
    <col min="9" max="9" width="23.140625" bestFit="1" customWidth="1"/>
  </cols>
  <sheetData>
    <row r="1" spans="1:2" x14ac:dyDescent="0.25">
      <c r="A1" t="s">
        <v>19</v>
      </c>
    </row>
    <row r="2" spans="1:2" x14ac:dyDescent="0.25">
      <c r="A2" s="2" t="s">
        <v>20</v>
      </c>
      <c r="B2" s="2" t="s">
        <v>21</v>
      </c>
    </row>
    <row r="3" spans="1:2" x14ac:dyDescent="0.25">
      <c r="A3" s="2">
        <v>1</v>
      </c>
      <c r="B3" s="2">
        <v>1</v>
      </c>
    </row>
    <row r="4" spans="1:2" x14ac:dyDescent="0.25">
      <c r="A4" s="2">
        <v>1</v>
      </c>
      <c r="B4" s="2">
        <v>2</v>
      </c>
    </row>
    <row r="5" spans="1:2" x14ac:dyDescent="0.25">
      <c r="A5" s="2">
        <v>1</v>
      </c>
      <c r="B5" s="2">
        <v>2</v>
      </c>
    </row>
    <row r="6" spans="1:2" x14ac:dyDescent="0.25">
      <c r="A6" s="2">
        <v>1</v>
      </c>
      <c r="B6" s="2">
        <v>3</v>
      </c>
    </row>
    <row r="7" spans="1:2" x14ac:dyDescent="0.25">
      <c r="A7" s="2">
        <v>1</v>
      </c>
      <c r="B7" s="2">
        <v>3</v>
      </c>
    </row>
    <row r="8" spans="1:2" x14ac:dyDescent="0.25">
      <c r="A8" s="2">
        <v>1</v>
      </c>
      <c r="B8" s="2">
        <v>3</v>
      </c>
    </row>
    <row r="9" spans="1:2" x14ac:dyDescent="0.25">
      <c r="A9" s="2">
        <v>2</v>
      </c>
      <c r="B9" s="2">
        <v>1</v>
      </c>
    </row>
    <row r="10" spans="1:2" x14ac:dyDescent="0.25">
      <c r="A10" s="2">
        <v>2</v>
      </c>
      <c r="B10" s="2">
        <v>1</v>
      </c>
    </row>
    <row r="11" spans="1:2" x14ac:dyDescent="0.25">
      <c r="A11" s="2">
        <v>2</v>
      </c>
      <c r="B11" s="2">
        <v>1</v>
      </c>
    </row>
    <row r="12" spans="1:2" x14ac:dyDescent="0.25">
      <c r="A12" s="2">
        <v>2</v>
      </c>
      <c r="B12" s="2">
        <v>1</v>
      </c>
    </row>
    <row r="13" spans="1:2" x14ac:dyDescent="0.25">
      <c r="A13" s="2">
        <v>2</v>
      </c>
      <c r="B13" s="2">
        <v>1</v>
      </c>
    </row>
    <row r="14" spans="1:2" x14ac:dyDescent="0.25">
      <c r="A14" s="2">
        <v>2</v>
      </c>
      <c r="B14" s="2">
        <v>2</v>
      </c>
    </row>
    <row r="15" spans="1:2" x14ac:dyDescent="0.25">
      <c r="A15" s="2">
        <v>2</v>
      </c>
      <c r="B15" s="2">
        <v>2</v>
      </c>
    </row>
    <row r="16" spans="1:2" x14ac:dyDescent="0.25">
      <c r="A16" s="2">
        <v>2</v>
      </c>
      <c r="B16" s="2">
        <v>2</v>
      </c>
    </row>
    <row r="17" spans="1:2" x14ac:dyDescent="0.25">
      <c r="A17" s="2">
        <v>2</v>
      </c>
      <c r="B17" s="2">
        <v>2</v>
      </c>
    </row>
    <row r="18" spans="1:2" x14ac:dyDescent="0.25">
      <c r="A18" s="2">
        <v>2</v>
      </c>
      <c r="B18" s="2">
        <v>2</v>
      </c>
    </row>
    <row r="19" spans="1:2" x14ac:dyDescent="0.25">
      <c r="A19" s="2">
        <v>2</v>
      </c>
      <c r="B19" s="2">
        <v>3</v>
      </c>
    </row>
    <row r="20" spans="1:2" x14ac:dyDescent="0.25">
      <c r="A20" s="2">
        <v>2</v>
      </c>
      <c r="B20" s="2">
        <v>3</v>
      </c>
    </row>
    <row r="21" spans="1:2" x14ac:dyDescent="0.25">
      <c r="A21" s="2">
        <v>2</v>
      </c>
      <c r="B21" s="2">
        <v>3</v>
      </c>
    </row>
    <row r="22" spans="1:2" x14ac:dyDescent="0.25">
      <c r="A22" s="2">
        <v>2</v>
      </c>
      <c r="B22" s="2">
        <v>3</v>
      </c>
    </row>
    <row r="23" spans="1:2" x14ac:dyDescent="0.25">
      <c r="A23" s="2">
        <v>2</v>
      </c>
      <c r="B23" s="2">
        <v>3</v>
      </c>
    </row>
    <row r="24" spans="1:2" x14ac:dyDescent="0.25">
      <c r="A24" s="2">
        <v>2</v>
      </c>
      <c r="B24" s="2">
        <v>4</v>
      </c>
    </row>
    <row r="25" spans="1:2" x14ac:dyDescent="0.25">
      <c r="A25" s="2">
        <v>2</v>
      </c>
      <c r="B25" s="2">
        <v>4</v>
      </c>
    </row>
    <row r="26" spans="1:2" x14ac:dyDescent="0.25">
      <c r="A26" s="2">
        <v>3</v>
      </c>
      <c r="B26" s="2">
        <v>1</v>
      </c>
    </row>
    <row r="27" spans="1:2" x14ac:dyDescent="0.25">
      <c r="A27" s="2">
        <v>3</v>
      </c>
      <c r="B27" s="2">
        <v>1</v>
      </c>
    </row>
    <row r="28" spans="1:2" x14ac:dyDescent="0.25">
      <c r="A28" s="2">
        <v>3</v>
      </c>
      <c r="B28" s="2">
        <v>1</v>
      </c>
    </row>
    <row r="29" spans="1:2" x14ac:dyDescent="0.25">
      <c r="A29" s="2">
        <v>3</v>
      </c>
      <c r="B29" s="2">
        <v>1</v>
      </c>
    </row>
    <row r="30" spans="1:2" x14ac:dyDescent="0.25">
      <c r="A30" s="2">
        <v>3</v>
      </c>
      <c r="B30" s="2">
        <v>1</v>
      </c>
    </row>
    <row r="31" spans="1:2" x14ac:dyDescent="0.25">
      <c r="A31" s="2">
        <v>3</v>
      </c>
      <c r="B31" s="2">
        <v>1</v>
      </c>
    </row>
    <row r="32" spans="1:2" x14ac:dyDescent="0.25">
      <c r="A32" s="2">
        <v>3</v>
      </c>
      <c r="B32" s="2">
        <v>2</v>
      </c>
    </row>
    <row r="33" spans="1:9" x14ac:dyDescent="0.25">
      <c r="A33" s="2">
        <v>3</v>
      </c>
      <c r="B33" s="2">
        <v>2</v>
      </c>
    </row>
    <row r="34" spans="1:9" x14ac:dyDescent="0.25">
      <c r="A34" s="2">
        <v>3</v>
      </c>
      <c r="B34" s="2">
        <v>2</v>
      </c>
      <c r="E34" s="4" t="s">
        <v>3</v>
      </c>
      <c r="F34" s="4"/>
      <c r="G34" s="4"/>
      <c r="H34" s="4"/>
      <c r="I34" s="4"/>
    </row>
    <row r="35" spans="1:9" x14ac:dyDescent="0.25">
      <c r="A35" s="2">
        <v>3</v>
      </c>
      <c r="B35" s="2">
        <v>2</v>
      </c>
      <c r="E35" s="4"/>
      <c r="F35" s="4"/>
      <c r="G35" s="4"/>
      <c r="H35" s="4"/>
      <c r="I35" s="4"/>
    </row>
    <row r="36" spans="1:9" x14ac:dyDescent="0.25">
      <c r="A36" s="2">
        <v>3</v>
      </c>
      <c r="B36" s="2">
        <v>2</v>
      </c>
      <c r="E36" s="53" t="s">
        <v>4</v>
      </c>
      <c r="F36" s="53"/>
      <c r="G36" s="5">
        <f>SLOPE(B3:B54,A3:A54)</f>
        <v>-0.31096196868008952</v>
      </c>
      <c r="H36" s="4"/>
      <c r="I36" s="4" t="s">
        <v>6</v>
      </c>
    </row>
    <row r="37" spans="1:9" x14ac:dyDescent="0.25">
      <c r="A37" s="2">
        <v>3</v>
      </c>
      <c r="B37" s="2">
        <v>3</v>
      </c>
      <c r="E37" s="53" t="s">
        <v>5</v>
      </c>
      <c r="F37" s="53"/>
      <c r="G37" s="5">
        <f>INTERCEPT(B3:B54,A3:A54)</f>
        <v>2.7119686800894858</v>
      </c>
      <c r="H37" s="4"/>
      <c r="I37" s="4" t="s">
        <v>7</v>
      </c>
    </row>
    <row r="38" spans="1:9" x14ac:dyDescent="0.25">
      <c r="A38" s="2">
        <v>4</v>
      </c>
      <c r="B38" s="2">
        <v>1</v>
      </c>
      <c r="G38" s="1"/>
    </row>
    <row r="39" spans="1:9" x14ac:dyDescent="0.25">
      <c r="A39" s="2">
        <v>4</v>
      </c>
      <c r="B39" s="2">
        <v>1</v>
      </c>
      <c r="E39" s="4" t="s">
        <v>8</v>
      </c>
      <c r="F39" s="4"/>
      <c r="G39" s="5">
        <f>CORREL(A3:A54,B3:B54)</f>
        <v>-0.4214276791309256</v>
      </c>
      <c r="H39" s="4"/>
      <c r="I39" s="4" t="s">
        <v>9</v>
      </c>
    </row>
    <row r="40" spans="1:9" x14ac:dyDescent="0.25">
      <c r="A40" s="2">
        <v>4</v>
      </c>
      <c r="B40" s="2">
        <v>1</v>
      </c>
      <c r="E40" s="4"/>
      <c r="F40" s="4"/>
      <c r="G40" s="5"/>
      <c r="H40" s="4"/>
      <c r="I40" s="4"/>
    </row>
    <row r="41" spans="1:9" x14ac:dyDescent="0.25">
      <c r="A41" s="2">
        <v>4</v>
      </c>
      <c r="B41" s="2">
        <v>1</v>
      </c>
      <c r="E41" s="55" t="s">
        <v>14</v>
      </c>
      <c r="F41" s="56"/>
      <c r="G41" s="5">
        <f>_xlfn.VAR.P(A3:A54)</f>
        <v>1.3224852071005917</v>
      </c>
      <c r="H41" s="4"/>
      <c r="I41" s="4" t="s">
        <v>16</v>
      </c>
    </row>
    <row r="42" spans="1:9" x14ac:dyDescent="0.25">
      <c r="A42" s="2">
        <v>4</v>
      </c>
      <c r="B42" s="2">
        <v>1</v>
      </c>
      <c r="E42" s="55" t="s">
        <v>15</v>
      </c>
      <c r="F42" s="56"/>
      <c r="G42" s="5">
        <f>_xlfn.VAR.P(B3:B54)</f>
        <v>0.72004437869822491</v>
      </c>
      <c r="H42" s="4"/>
      <c r="I42" s="4" t="s">
        <v>16</v>
      </c>
    </row>
    <row r="43" spans="1:9" x14ac:dyDescent="0.25">
      <c r="A43" s="2">
        <v>4</v>
      </c>
      <c r="B43" s="2">
        <v>1</v>
      </c>
      <c r="E43" s="55" t="s">
        <v>10</v>
      </c>
      <c r="F43" s="56"/>
      <c r="G43" s="5">
        <f>_xlfn.COVARIANCE.P(A3:A54,B3:B54)</f>
        <v>-0.41124260355029585</v>
      </c>
      <c r="H43" s="4"/>
      <c r="I43" s="4" t="s">
        <v>17</v>
      </c>
    </row>
    <row r="44" spans="1:9" x14ac:dyDescent="0.25">
      <c r="A44" s="2">
        <v>4</v>
      </c>
      <c r="B44" s="2">
        <v>1</v>
      </c>
      <c r="E44" s="7"/>
      <c r="F44" s="7"/>
      <c r="G44" s="5"/>
      <c r="H44" s="4"/>
      <c r="I44" s="4"/>
    </row>
    <row r="45" spans="1:9" x14ac:dyDescent="0.25">
      <c r="A45" s="2">
        <v>4</v>
      </c>
      <c r="B45" s="2">
        <v>1</v>
      </c>
      <c r="E45" s="55" t="s">
        <v>11</v>
      </c>
      <c r="F45" s="56"/>
      <c r="G45" s="5">
        <f>AVERAGE(A3:A54)</f>
        <v>2.8461538461538463</v>
      </c>
      <c r="H45" s="4"/>
      <c r="I45" s="4" t="s">
        <v>13</v>
      </c>
    </row>
    <row r="46" spans="1:9" x14ac:dyDescent="0.25">
      <c r="A46" s="2">
        <v>4</v>
      </c>
      <c r="B46" s="2">
        <v>2</v>
      </c>
      <c r="E46" s="55" t="s">
        <v>12</v>
      </c>
      <c r="F46" s="56"/>
      <c r="G46" s="5">
        <f>AVERAGE(B3:B54)</f>
        <v>1.8269230769230769</v>
      </c>
      <c r="H46" s="4"/>
      <c r="I46" s="4" t="s">
        <v>13</v>
      </c>
    </row>
    <row r="47" spans="1:9" x14ac:dyDescent="0.25">
      <c r="A47" s="2">
        <v>4</v>
      </c>
      <c r="B47" s="2">
        <v>2</v>
      </c>
    </row>
    <row r="48" spans="1:9" x14ac:dyDescent="0.25">
      <c r="A48" s="2">
        <v>4</v>
      </c>
      <c r="B48" s="2">
        <v>2</v>
      </c>
    </row>
    <row r="49" spans="1:18" x14ac:dyDescent="0.25">
      <c r="A49" s="2">
        <v>4</v>
      </c>
      <c r="B49" s="2">
        <v>2</v>
      </c>
    </row>
    <row r="50" spans="1:18" x14ac:dyDescent="0.25">
      <c r="A50" s="2">
        <v>4</v>
      </c>
      <c r="B50" s="2">
        <v>2</v>
      </c>
      <c r="L50" t="s">
        <v>22</v>
      </c>
      <c r="M50" s="58" t="s">
        <v>21</v>
      </c>
      <c r="N50" s="58"/>
      <c r="O50" s="58"/>
      <c r="P50" s="58"/>
      <c r="Q50" s="58"/>
      <c r="R50" s="58"/>
    </row>
    <row r="51" spans="1:18" x14ac:dyDescent="0.25">
      <c r="A51" s="2">
        <v>5</v>
      </c>
      <c r="B51" s="2">
        <v>1</v>
      </c>
      <c r="L51" s="2" t="s">
        <v>20</v>
      </c>
      <c r="M51" s="2">
        <v>1</v>
      </c>
      <c r="N51" s="2">
        <v>2</v>
      </c>
      <c r="O51" s="2">
        <v>3</v>
      </c>
      <c r="P51" s="2">
        <v>4</v>
      </c>
      <c r="Q51" s="2">
        <v>5</v>
      </c>
      <c r="R51" s="2">
        <v>6</v>
      </c>
    </row>
    <row r="52" spans="1:18" x14ac:dyDescent="0.25">
      <c r="A52" s="2">
        <v>5</v>
      </c>
      <c r="B52" s="2">
        <v>1</v>
      </c>
      <c r="L52" s="2">
        <v>1</v>
      </c>
      <c r="M52" s="2">
        <f>COUNTIFS($A$3:$A$54,$L52,$B$3:$B$54,M$51)</f>
        <v>1</v>
      </c>
      <c r="N52" s="2">
        <f t="shared" ref="N52:R52" si="0">COUNTIFS($A$3:$A$54,$L52,$B$3:$B$54,N$51)</f>
        <v>2</v>
      </c>
      <c r="O52" s="2">
        <f t="shared" si="0"/>
        <v>3</v>
      </c>
      <c r="P52" s="2">
        <f t="shared" si="0"/>
        <v>0</v>
      </c>
      <c r="Q52" s="2">
        <f t="shared" si="0"/>
        <v>0</v>
      </c>
      <c r="R52" s="2">
        <f t="shared" si="0"/>
        <v>0</v>
      </c>
    </row>
    <row r="53" spans="1:18" x14ac:dyDescent="0.25">
      <c r="A53" s="2">
        <v>5</v>
      </c>
      <c r="B53" s="2">
        <v>2</v>
      </c>
      <c r="L53" s="2">
        <v>2</v>
      </c>
      <c r="M53" s="2">
        <f t="shared" ref="M53:R57" si="1">COUNTIFS($A$3:$A$54,$L53,$B$3:$B$54,M$51)</f>
        <v>5</v>
      </c>
      <c r="N53" s="2">
        <f t="shared" si="1"/>
        <v>5</v>
      </c>
      <c r="O53" s="2">
        <f t="shared" si="1"/>
        <v>5</v>
      </c>
      <c r="P53" s="2">
        <f t="shared" si="1"/>
        <v>2</v>
      </c>
      <c r="Q53" s="2">
        <f t="shared" si="1"/>
        <v>0</v>
      </c>
      <c r="R53" s="2">
        <f t="shared" si="1"/>
        <v>0</v>
      </c>
    </row>
    <row r="54" spans="1:18" x14ac:dyDescent="0.25">
      <c r="A54" s="2">
        <v>5</v>
      </c>
      <c r="B54" s="2">
        <v>2</v>
      </c>
      <c r="L54" s="2">
        <v>3</v>
      </c>
      <c r="M54" s="2">
        <f t="shared" si="1"/>
        <v>6</v>
      </c>
      <c r="N54" s="2">
        <f t="shared" si="1"/>
        <v>5</v>
      </c>
      <c r="O54" s="2">
        <f t="shared" si="1"/>
        <v>1</v>
      </c>
      <c r="P54" s="2">
        <f t="shared" si="1"/>
        <v>0</v>
      </c>
      <c r="Q54" s="2">
        <f t="shared" si="1"/>
        <v>0</v>
      </c>
      <c r="R54" s="2">
        <f t="shared" si="1"/>
        <v>0</v>
      </c>
    </row>
    <row r="55" spans="1:18" x14ac:dyDescent="0.25">
      <c r="L55" s="2">
        <v>4</v>
      </c>
      <c r="M55" s="2">
        <f t="shared" si="1"/>
        <v>8</v>
      </c>
      <c r="N55" s="2">
        <f t="shared" si="1"/>
        <v>5</v>
      </c>
      <c r="O55" s="2">
        <f t="shared" si="1"/>
        <v>0</v>
      </c>
      <c r="P55" s="2">
        <f t="shared" si="1"/>
        <v>0</v>
      </c>
      <c r="Q55" s="2">
        <f t="shared" si="1"/>
        <v>0</v>
      </c>
      <c r="R55" s="2">
        <f t="shared" si="1"/>
        <v>0</v>
      </c>
    </row>
    <row r="56" spans="1:18" x14ac:dyDescent="0.25">
      <c r="A56" s="2">
        <f>COUNT(A3:A54)</f>
        <v>52</v>
      </c>
      <c r="B56" s="2">
        <f>COUNT(B3:B54)</f>
        <v>52</v>
      </c>
      <c r="L56" s="2">
        <v>5</v>
      </c>
      <c r="M56" s="2">
        <f t="shared" si="1"/>
        <v>2</v>
      </c>
      <c r="N56" s="2">
        <f t="shared" si="1"/>
        <v>2</v>
      </c>
      <c r="O56" s="2">
        <f t="shared" si="1"/>
        <v>0</v>
      </c>
      <c r="P56" s="2">
        <f t="shared" si="1"/>
        <v>0</v>
      </c>
      <c r="Q56" s="2">
        <f t="shared" si="1"/>
        <v>0</v>
      </c>
      <c r="R56" s="2">
        <f t="shared" si="1"/>
        <v>0</v>
      </c>
    </row>
    <row r="57" spans="1:18" x14ac:dyDescent="0.25">
      <c r="L57" s="2">
        <v>6</v>
      </c>
      <c r="M57" s="2">
        <f t="shared" si="1"/>
        <v>0</v>
      </c>
      <c r="N57" s="2">
        <f t="shared" si="1"/>
        <v>0</v>
      </c>
      <c r="O57" s="2">
        <f t="shared" si="1"/>
        <v>0</v>
      </c>
      <c r="P57" s="2">
        <f t="shared" si="1"/>
        <v>0</v>
      </c>
      <c r="Q57" s="2">
        <f t="shared" si="1"/>
        <v>0</v>
      </c>
      <c r="R57" s="2">
        <f t="shared" si="1"/>
        <v>0</v>
      </c>
    </row>
    <row r="59" spans="1:18" x14ac:dyDescent="0.25">
      <c r="L59" s="2" t="s">
        <v>23</v>
      </c>
      <c r="M59" s="11">
        <f>SUM(M52:M57)</f>
        <v>22</v>
      </c>
      <c r="N59" s="11">
        <f t="shared" ref="N59:R59" si="2">SUM(N52:N57)</f>
        <v>19</v>
      </c>
      <c r="O59" s="11">
        <f t="shared" si="2"/>
        <v>9</v>
      </c>
      <c r="P59" s="11">
        <f t="shared" si="2"/>
        <v>2</v>
      </c>
      <c r="Q59" s="11">
        <f t="shared" si="2"/>
        <v>0</v>
      </c>
      <c r="R59" s="11">
        <f t="shared" si="2"/>
        <v>0</v>
      </c>
    </row>
    <row r="60" spans="1:18" x14ac:dyDescent="0.25">
      <c r="L60" s="2"/>
      <c r="M60" s="2"/>
      <c r="N60" s="2"/>
      <c r="O60" s="2"/>
      <c r="P60" s="2"/>
      <c r="Q60" s="2"/>
      <c r="R60" s="2"/>
    </row>
    <row r="61" spans="1:18" x14ac:dyDescent="0.25">
      <c r="L61" s="2" t="s">
        <v>24</v>
      </c>
      <c r="M61" s="2">
        <f>SUM(M59:R59)</f>
        <v>52</v>
      </c>
      <c r="N61" s="2"/>
      <c r="O61" s="2"/>
      <c r="P61" s="2"/>
      <c r="Q61" s="2"/>
      <c r="R61" s="2"/>
    </row>
  </sheetData>
  <mergeCells count="8">
    <mergeCell ref="E46:F46"/>
    <mergeCell ref="M50:R50"/>
    <mergeCell ref="E36:F36"/>
    <mergeCell ref="E37:F37"/>
    <mergeCell ref="E41:F41"/>
    <mergeCell ref="E42:F42"/>
    <mergeCell ref="E43:F43"/>
    <mergeCell ref="E45:F45"/>
  </mergeCells>
  <conditionalFormatting sqref="M52:R57">
    <cfRule type="cellIs" dxfId="0" priority="1" operator="notEqual">
      <formula>0</formula>
    </cfRule>
  </conditionalFormatting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0774-95F8-41B4-803B-E8979338C1FA}">
  <dimension ref="A1:I18"/>
  <sheetViews>
    <sheetView workbookViewId="0">
      <selection activeCell="H19" sqref="H19"/>
    </sheetView>
  </sheetViews>
  <sheetFormatPr baseColWidth="10" defaultRowHeight="15" x14ac:dyDescent="0.25"/>
  <cols>
    <col min="4" max="4" width="4.85546875" customWidth="1"/>
  </cols>
  <sheetData>
    <row r="1" spans="1:9" ht="18.75" x14ac:dyDescent="0.25">
      <c r="A1" s="59" t="s">
        <v>112</v>
      </c>
      <c r="B1" s="59"/>
    </row>
    <row r="3" spans="1:9" x14ac:dyDescent="0.25">
      <c r="B3" s="6" t="s">
        <v>63</v>
      </c>
      <c r="C3" s="6" t="s">
        <v>64</v>
      </c>
      <c r="D3" s="6"/>
      <c r="E3" s="6" t="s">
        <v>65</v>
      </c>
      <c r="F3" s="6" t="s">
        <v>66</v>
      </c>
      <c r="G3" s="6" t="s">
        <v>67</v>
      </c>
    </row>
    <row r="4" spans="1:9" x14ac:dyDescent="0.25">
      <c r="B4" s="6">
        <v>2</v>
      </c>
      <c r="C4" s="6">
        <v>10</v>
      </c>
      <c r="D4" s="3"/>
      <c r="E4" s="6">
        <f>B4*C4</f>
        <v>20</v>
      </c>
      <c r="F4" s="6">
        <f>B4*B4</f>
        <v>4</v>
      </c>
      <c r="G4" s="6">
        <f>C4*C4</f>
        <v>100</v>
      </c>
    </row>
    <row r="5" spans="1:9" x14ac:dyDescent="0.25">
      <c r="B5" s="6">
        <v>4</v>
      </c>
      <c r="C5" s="6">
        <v>5</v>
      </c>
      <c r="D5" s="3"/>
      <c r="E5" s="6">
        <f t="shared" ref="E5:E9" si="0">B5*C5</f>
        <v>20</v>
      </c>
      <c r="F5" s="6">
        <f t="shared" ref="F5:G9" si="1">B5*B5</f>
        <v>16</v>
      </c>
      <c r="G5" s="6">
        <f t="shared" si="1"/>
        <v>25</v>
      </c>
    </row>
    <row r="6" spans="1:9" x14ac:dyDescent="0.25">
      <c r="B6" s="6">
        <v>5</v>
      </c>
      <c r="C6" s="6">
        <v>4</v>
      </c>
      <c r="D6" s="3"/>
      <c r="E6" s="6">
        <f t="shared" si="0"/>
        <v>20</v>
      </c>
      <c r="F6" s="6">
        <f t="shared" si="1"/>
        <v>25</v>
      </c>
      <c r="G6" s="6">
        <f t="shared" si="1"/>
        <v>16</v>
      </c>
    </row>
    <row r="7" spans="1:9" x14ac:dyDescent="0.25">
      <c r="B7" s="6">
        <v>5</v>
      </c>
      <c r="C7" s="6">
        <v>8</v>
      </c>
      <c r="D7" s="3"/>
      <c r="E7" s="6">
        <f t="shared" si="0"/>
        <v>40</v>
      </c>
      <c r="F7" s="6">
        <f t="shared" si="1"/>
        <v>25</v>
      </c>
      <c r="G7" s="6">
        <f t="shared" si="1"/>
        <v>64</v>
      </c>
    </row>
    <row r="8" spans="1:9" x14ac:dyDescent="0.25">
      <c r="B8" s="6">
        <v>6</v>
      </c>
      <c r="C8" s="6">
        <v>7</v>
      </c>
      <c r="D8" s="3"/>
      <c r="E8" s="6">
        <f t="shared" si="0"/>
        <v>42</v>
      </c>
      <c r="F8" s="6">
        <f t="shared" si="1"/>
        <v>36</v>
      </c>
      <c r="G8" s="6">
        <f t="shared" si="1"/>
        <v>49</v>
      </c>
    </row>
    <row r="9" spans="1:9" x14ac:dyDescent="0.25">
      <c r="B9" s="6">
        <v>8</v>
      </c>
      <c r="C9" s="6">
        <v>2</v>
      </c>
      <c r="D9" s="3"/>
      <c r="E9" s="6">
        <f t="shared" si="0"/>
        <v>16</v>
      </c>
      <c r="F9" s="6">
        <f t="shared" si="1"/>
        <v>64</v>
      </c>
      <c r="G9" s="6">
        <f t="shared" si="1"/>
        <v>4</v>
      </c>
    </row>
    <row r="10" spans="1:9" x14ac:dyDescent="0.25">
      <c r="A10" t="s">
        <v>24</v>
      </c>
      <c r="B10" s="9">
        <f>SUM(B4:B9)</f>
        <v>30</v>
      </c>
      <c r="C10" s="9">
        <f>SUM(C4:C9)</f>
        <v>36</v>
      </c>
      <c r="D10" s="25"/>
      <c r="E10" s="9">
        <f>SUM(E4:E9)</f>
        <v>158</v>
      </c>
      <c r="F10" s="9">
        <f>SUM(F4:F9)</f>
        <v>170</v>
      </c>
      <c r="G10" s="9">
        <f>SUM(G4:G9)</f>
        <v>258</v>
      </c>
    </row>
    <row r="11" spans="1:9" x14ac:dyDescent="0.25">
      <c r="A11" t="s">
        <v>23</v>
      </c>
      <c r="B11" s="6">
        <f>COUNT(B4:B9)</f>
        <v>6</v>
      </c>
    </row>
    <row r="13" spans="1:9" x14ac:dyDescent="0.25">
      <c r="B13" t="s">
        <v>68</v>
      </c>
      <c r="C13" s="26">
        <f>E10/B11-F13*F14</f>
        <v>-3.6666666666666679</v>
      </c>
      <c r="E13" s="27" t="s">
        <v>69</v>
      </c>
      <c r="F13" s="27">
        <f>B10/B11</f>
        <v>5</v>
      </c>
      <c r="G13" s="27"/>
      <c r="H13" s="27" t="s">
        <v>70</v>
      </c>
      <c r="I13" s="28">
        <f>F10/B11-F13*F13</f>
        <v>3.3333333333333321</v>
      </c>
    </row>
    <row r="14" spans="1:9" x14ac:dyDescent="0.25">
      <c r="E14" s="27" t="s">
        <v>71</v>
      </c>
      <c r="F14" s="27">
        <f>C10/B11</f>
        <v>6</v>
      </c>
      <c r="G14" s="27"/>
      <c r="H14" s="27" t="s">
        <v>72</v>
      </c>
      <c r="I14" s="27">
        <f>G10/B11-F14*F14</f>
        <v>7</v>
      </c>
    </row>
    <row r="15" spans="1:9" x14ac:dyDescent="0.25">
      <c r="B15" t="s">
        <v>73</v>
      </c>
      <c r="C15">
        <f>C13/(I13^0.5*I14^0.5)</f>
        <v>-0.75907211527659002</v>
      </c>
      <c r="H15" t="s">
        <v>115</v>
      </c>
      <c r="I15" s="35">
        <f>I13^0.5</f>
        <v>1.8257418583505534</v>
      </c>
    </row>
    <row r="16" spans="1:9" x14ac:dyDescent="0.25">
      <c r="H16" t="s">
        <v>116</v>
      </c>
      <c r="I16" s="35">
        <f>I14^0.5</f>
        <v>2.6457513110645907</v>
      </c>
    </row>
    <row r="17" spans="2:3" ht="30" x14ac:dyDescent="0.25">
      <c r="B17" s="29" t="s">
        <v>74</v>
      </c>
      <c r="C17">
        <f>F14-C18*F13</f>
        <v>11.500000000000004</v>
      </c>
    </row>
    <row r="18" spans="2:3" x14ac:dyDescent="0.25">
      <c r="B18" t="s">
        <v>75</v>
      </c>
      <c r="C18">
        <f>C13/I13</f>
        <v>-1.1000000000000008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2529" r:id="rId4">
          <objectPr defaultSize="0" autoPict="0" r:id="rId5">
            <anchor moveWithCells="1" sizeWithCells="1">
              <from>
                <xdr:col>7</xdr:col>
                <xdr:colOff>476250</xdr:colOff>
                <xdr:row>18</xdr:row>
                <xdr:rowOff>47625</xdr:rowOff>
              </from>
              <to>
                <xdr:col>14</xdr:col>
                <xdr:colOff>504825</xdr:colOff>
                <xdr:row>26</xdr:row>
                <xdr:rowOff>114300</xdr:rowOff>
              </to>
            </anchor>
          </objectPr>
        </oleObject>
      </mc:Choice>
      <mc:Fallback>
        <oleObject progId="Equation.DSMT4" shapeId="2252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8F92-EA64-4259-A721-CB3BB875DEA6}">
  <dimension ref="A1:M23"/>
  <sheetViews>
    <sheetView workbookViewId="0">
      <selection activeCell="I23" sqref="I23"/>
    </sheetView>
  </sheetViews>
  <sheetFormatPr baseColWidth="10" defaultRowHeight="15" x14ac:dyDescent="0.25"/>
  <cols>
    <col min="9" max="9" width="11.5703125" customWidth="1"/>
    <col min="10" max="10" width="3.5703125" customWidth="1"/>
  </cols>
  <sheetData>
    <row r="1" spans="1:13" ht="18.75" x14ac:dyDescent="0.25">
      <c r="A1" s="59" t="s">
        <v>113</v>
      </c>
      <c r="B1" s="59"/>
    </row>
    <row r="3" spans="1:13" x14ac:dyDescent="0.25">
      <c r="B3" s="6" t="s">
        <v>63</v>
      </c>
      <c r="C3" s="6" t="s">
        <v>64</v>
      </c>
      <c r="D3" s="30" t="s">
        <v>76</v>
      </c>
      <c r="E3" s="6" t="s">
        <v>65</v>
      </c>
      <c r="F3" s="6" t="s">
        <v>66</v>
      </c>
      <c r="G3" s="6" t="s">
        <v>67</v>
      </c>
      <c r="K3" s="6">
        <v>1</v>
      </c>
      <c r="L3" s="6">
        <v>5</v>
      </c>
      <c r="M3" s="27"/>
    </row>
    <row r="4" spans="1:13" x14ac:dyDescent="0.25">
      <c r="B4" s="6">
        <v>1</v>
      </c>
      <c r="C4" s="6">
        <v>5</v>
      </c>
      <c r="D4" s="30">
        <v>2</v>
      </c>
      <c r="E4" s="6">
        <f>B4*C4*D4</f>
        <v>10</v>
      </c>
      <c r="F4" s="6">
        <f>B4*B4*D4</f>
        <v>2</v>
      </c>
      <c r="G4" s="6">
        <f>C4*C4*D4</f>
        <v>50</v>
      </c>
      <c r="K4" s="6">
        <v>1</v>
      </c>
      <c r="L4" s="6">
        <v>5</v>
      </c>
      <c r="M4" s="27"/>
    </row>
    <row r="5" spans="1:13" x14ac:dyDescent="0.25">
      <c r="B5" s="6">
        <v>2</v>
      </c>
      <c r="C5" s="6">
        <v>3</v>
      </c>
      <c r="D5" s="30">
        <v>3</v>
      </c>
      <c r="E5" s="6">
        <f t="shared" ref="E5:E10" si="0">B5*C5*D5</f>
        <v>18</v>
      </c>
      <c r="F5" s="6">
        <f t="shared" ref="F5:F10" si="1">B5*B5*D5</f>
        <v>12</v>
      </c>
      <c r="G5" s="6">
        <f t="shared" ref="G5:G10" si="2">C5*C5*D5</f>
        <v>27</v>
      </c>
      <c r="K5" s="6">
        <v>2</v>
      </c>
      <c r="L5" s="6">
        <v>3</v>
      </c>
      <c r="M5" s="27"/>
    </row>
    <row r="6" spans="1:13" x14ac:dyDescent="0.25">
      <c r="B6" s="6">
        <v>3</v>
      </c>
      <c r="C6" s="6">
        <v>1</v>
      </c>
      <c r="D6" s="30">
        <v>2</v>
      </c>
      <c r="E6" s="6">
        <f t="shared" si="0"/>
        <v>6</v>
      </c>
      <c r="F6" s="6">
        <f t="shared" si="1"/>
        <v>18</v>
      </c>
      <c r="G6" s="6">
        <f t="shared" si="2"/>
        <v>2</v>
      </c>
      <c r="K6" s="6">
        <v>2</v>
      </c>
      <c r="L6" s="6">
        <v>3</v>
      </c>
      <c r="M6" s="27"/>
    </row>
    <row r="7" spans="1:13" x14ac:dyDescent="0.25">
      <c r="B7" s="6">
        <v>3</v>
      </c>
      <c r="C7" s="6">
        <v>3</v>
      </c>
      <c r="D7" s="30">
        <v>4</v>
      </c>
      <c r="E7" s="6">
        <f t="shared" si="0"/>
        <v>36</v>
      </c>
      <c r="F7" s="6">
        <f t="shared" si="1"/>
        <v>36</v>
      </c>
      <c r="G7" s="6">
        <f t="shared" si="2"/>
        <v>36</v>
      </c>
      <c r="K7" s="6">
        <v>2</v>
      </c>
      <c r="L7" s="6">
        <v>3</v>
      </c>
      <c r="M7" s="27"/>
    </row>
    <row r="8" spans="1:13" x14ac:dyDescent="0.25">
      <c r="B8" s="6">
        <v>3</v>
      </c>
      <c r="C8" s="6">
        <v>4</v>
      </c>
      <c r="D8" s="30">
        <v>2</v>
      </c>
      <c r="E8" s="6">
        <f t="shared" si="0"/>
        <v>24</v>
      </c>
      <c r="F8" s="6">
        <f t="shared" si="1"/>
        <v>18</v>
      </c>
      <c r="G8" s="6">
        <f t="shared" si="2"/>
        <v>32</v>
      </c>
      <c r="K8" s="6">
        <v>3</v>
      </c>
      <c r="L8" s="6">
        <v>1</v>
      </c>
      <c r="M8" s="27"/>
    </row>
    <row r="9" spans="1:13" x14ac:dyDescent="0.25">
      <c r="B9" s="6">
        <v>4</v>
      </c>
      <c r="C9" s="6">
        <v>2</v>
      </c>
      <c r="D9" s="30">
        <v>4</v>
      </c>
      <c r="E9" s="6">
        <f t="shared" si="0"/>
        <v>32</v>
      </c>
      <c r="F9" s="6">
        <f t="shared" si="1"/>
        <v>64</v>
      </c>
      <c r="G9" s="6">
        <f t="shared" si="2"/>
        <v>16</v>
      </c>
      <c r="K9" s="6">
        <v>3</v>
      </c>
      <c r="L9" s="6">
        <v>1</v>
      </c>
      <c r="M9" s="27"/>
    </row>
    <row r="10" spans="1:13" x14ac:dyDescent="0.25">
      <c r="B10" s="6">
        <v>5</v>
      </c>
      <c r="C10" s="6">
        <v>1</v>
      </c>
      <c r="D10" s="30">
        <v>3</v>
      </c>
      <c r="E10" s="6">
        <f t="shared" si="0"/>
        <v>15</v>
      </c>
      <c r="F10" s="6">
        <f t="shared" si="1"/>
        <v>75</v>
      </c>
      <c r="G10" s="6">
        <f t="shared" si="2"/>
        <v>3</v>
      </c>
      <c r="K10" s="6">
        <v>3</v>
      </c>
      <c r="L10" s="6">
        <v>3</v>
      </c>
    </row>
    <row r="11" spans="1:13" x14ac:dyDescent="0.25">
      <c r="A11" t="s">
        <v>24</v>
      </c>
      <c r="B11" s="9">
        <f>B4*$D$4+B5*$D$5+B6*$D$6+B7*$D$7+B8*$D$8+B9*$D$9+B10*$D$10</f>
        <v>63</v>
      </c>
      <c r="C11" s="9">
        <f>C4*$D$4+C5*$D$5+C6*$D$6+C7*$D$7+C8*$D$8+C9*$D$9+C10*$D$10</f>
        <v>52</v>
      </c>
      <c r="D11" s="25"/>
      <c r="E11" s="9">
        <f>SUM(E4:E10)</f>
        <v>141</v>
      </c>
      <c r="F11" s="9">
        <f>SUM(F4:F10)</f>
        <v>225</v>
      </c>
      <c r="G11" s="9">
        <f>SUM(G4:G10)</f>
        <v>166</v>
      </c>
      <c r="K11" s="6">
        <v>3</v>
      </c>
      <c r="L11" s="6">
        <v>3</v>
      </c>
    </row>
    <row r="12" spans="1:13" x14ac:dyDescent="0.25">
      <c r="A12" t="s">
        <v>23</v>
      </c>
      <c r="B12" s="6">
        <f>SUM(D4:D10)</f>
        <v>20</v>
      </c>
      <c r="K12" s="6">
        <v>3</v>
      </c>
      <c r="L12" s="6">
        <v>3</v>
      </c>
    </row>
    <row r="13" spans="1:13" x14ac:dyDescent="0.25">
      <c r="K13" s="6">
        <v>3</v>
      </c>
      <c r="L13" s="6">
        <v>3</v>
      </c>
    </row>
    <row r="14" spans="1:13" x14ac:dyDescent="0.25">
      <c r="B14" t="s">
        <v>68</v>
      </c>
      <c r="C14" s="26">
        <f>E11/B12-F14*F15</f>
        <v>-1.1399999999999997</v>
      </c>
      <c r="E14" s="27" t="s">
        <v>69</v>
      </c>
      <c r="F14" s="27">
        <f>B11/B12</f>
        <v>3.15</v>
      </c>
      <c r="G14" s="27"/>
      <c r="H14" s="27" t="s">
        <v>70</v>
      </c>
      <c r="I14" s="28">
        <f>F11/B12-F14*F14</f>
        <v>1.3275000000000006</v>
      </c>
      <c r="K14" s="6">
        <v>3</v>
      </c>
      <c r="L14" s="6">
        <v>4</v>
      </c>
    </row>
    <row r="15" spans="1:13" x14ac:dyDescent="0.25">
      <c r="E15" s="27" t="s">
        <v>71</v>
      </c>
      <c r="F15" s="27">
        <f>C11/B12</f>
        <v>2.6</v>
      </c>
      <c r="G15" s="27"/>
      <c r="H15" s="27" t="s">
        <v>72</v>
      </c>
      <c r="I15" s="27">
        <f>G11/B12-F15*F15</f>
        <v>1.54</v>
      </c>
      <c r="K15" s="6">
        <v>3</v>
      </c>
      <c r="L15" s="6">
        <v>4</v>
      </c>
    </row>
    <row r="16" spans="1:13" x14ac:dyDescent="0.25">
      <c r="B16" t="s">
        <v>73</v>
      </c>
      <c r="C16">
        <f>C14/(I14^0.5*I15^0.5)</f>
        <v>-0.79731002738650891</v>
      </c>
      <c r="H16" t="s">
        <v>115</v>
      </c>
      <c r="I16" s="35">
        <f>I14^0.5</f>
        <v>1.1521718621802914</v>
      </c>
      <c r="K16" s="6">
        <v>4</v>
      </c>
      <c r="L16" s="6">
        <v>2</v>
      </c>
    </row>
    <row r="17" spans="2:12" x14ac:dyDescent="0.25">
      <c r="H17" t="s">
        <v>116</v>
      </c>
      <c r="I17" s="35">
        <f>I15^0.5</f>
        <v>1.2409673645990857</v>
      </c>
      <c r="K17" s="6">
        <v>4</v>
      </c>
      <c r="L17" s="6">
        <v>2</v>
      </c>
    </row>
    <row r="18" spans="2:12" ht="30" x14ac:dyDescent="0.25">
      <c r="B18" s="29" t="s">
        <v>74</v>
      </c>
      <c r="C18">
        <f>F15-C19*F14</f>
        <v>5.3050847457627102</v>
      </c>
      <c r="K18" s="6">
        <v>4</v>
      </c>
      <c r="L18" s="6">
        <v>2</v>
      </c>
    </row>
    <row r="19" spans="2:12" x14ac:dyDescent="0.25">
      <c r="B19" t="s">
        <v>75</v>
      </c>
      <c r="C19">
        <f>C14/I14</f>
        <v>-0.85875706214689207</v>
      </c>
      <c r="K19" s="6">
        <v>4</v>
      </c>
      <c r="L19" s="6">
        <v>2</v>
      </c>
    </row>
    <row r="20" spans="2:12" x14ac:dyDescent="0.25">
      <c r="K20" s="6">
        <v>4</v>
      </c>
      <c r="L20" s="6">
        <v>2</v>
      </c>
    </row>
    <row r="21" spans="2:12" x14ac:dyDescent="0.25">
      <c r="K21" s="6">
        <v>5</v>
      </c>
      <c r="L21" s="6">
        <v>1</v>
      </c>
    </row>
    <row r="22" spans="2:12" x14ac:dyDescent="0.25">
      <c r="K22" s="6">
        <v>5</v>
      </c>
      <c r="L22" s="6">
        <v>1</v>
      </c>
    </row>
    <row r="23" spans="2:12" x14ac:dyDescent="0.25">
      <c r="K23" s="6">
        <v>5</v>
      </c>
      <c r="L23" s="6">
        <v>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einstieg_pos_korr_a</vt:lpstr>
      <vt:lpstr>einstieg_pos_korr_b</vt:lpstr>
      <vt:lpstr>einstieg_neg_korr_a</vt:lpstr>
      <vt:lpstr>einstieg_neg_korr_b</vt:lpstr>
      <vt:lpstr>einstieg_var_korr_a</vt:lpstr>
      <vt:lpstr>b1_groesse_gewicht</vt:lpstr>
      <vt:lpstr>noten</vt:lpstr>
      <vt:lpstr>loesung_a1</vt:lpstr>
      <vt:lpstr>loesung_a2</vt:lpstr>
      <vt:lpstr>loesung_a3</vt:lpstr>
      <vt:lpstr>loesung_a4</vt:lpstr>
      <vt:lpstr>loesung_a6</vt:lpstr>
      <vt:lpstr>loesung_a7</vt:lpstr>
      <vt:lpstr>loesung_a8_teil_1</vt:lpstr>
      <vt:lpstr>loesung_a8_teil_2</vt:lpstr>
      <vt:lpstr>turnen</vt:lpstr>
      <vt:lpstr>bluete_1</vt:lpstr>
      <vt:lpstr>bluete_2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Meisel</cp:lastModifiedBy>
  <dcterms:created xsi:type="dcterms:W3CDTF">2020-05-22T08:39:14Z</dcterms:created>
  <dcterms:modified xsi:type="dcterms:W3CDTF">2020-10-23T16:22:21Z</dcterms:modified>
</cp:coreProperties>
</file>