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rinterSettings/printerSettings1.bin" ContentType="application/vnd.openxmlformats-officedocument.spreadsheetml.printerSettings"/>
  <Override PartName="/xl/drawings/drawing5.xml" ContentType="application/vnd.openxmlformats-officedocument.drawing+xml"/>
  <Override PartName="/xl/printerSettings/printerSettings2.bin" ContentType="application/vnd.openxmlformats-officedocument.spreadsheetml.printerSettings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\webseite\duale_hs_bw\_vl_wow_20_a_stat\2021_04_26\"/>
    </mc:Choice>
  </mc:AlternateContent>
  <xr:revisionPtr revIDLastSave="0" documentId="13_ncr:1_{ED36CD2A-2888-4DC5-B945-9E2485960907}" xr6:coauthVersionLast="46" xr6:coauthVersionMax="46" xr10:uidLastSave="{00000000-0000-0000-0000-000000000000}"/>
  <bookViews>
    <workbookView xWindow="3765" yWindow="1755" windowWidth="23235" windowHeight="11925" activeTab="5" xr2:uid="{B57F8632-ED8A-48D2-9968-A0A541346565}"/>
  </bookViews>
  <sheets>
    <sheet name="aufgabe1" sheetId="1" r:id="rId1"/>
    <sheet name="aufgabe2" sheetId="3" r:id="rId2"/>
    <sheet name="aufgabe2_varianz" sheetId="4" r:id="rId3"/>
    <sheet name="aufgabe2_quartil" sheetId="6" r:id="rId4"/>
    <sheet name="aufgabe3" sheetId="2" r:id="rId5"/>
    <sheet name="aufgabe3_quartile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6" l="1"/>
  <c r="F8" i="6" s="1"/>
  <c r="F9" i="6" s="1"/>
  <c r="F10" i="6" s="1"/>
  <c r="F11" i="6" s="1"/>
  <c r="F12" i="6" s="1"/>
  <c r="F6" i="6"/>
  <c r="F5" i="6"/>
  <c r="C19" i="6"/>
  <c r="C13" i="6"/>
  <c r="C17" i="6" s="1"/>
  <c r="D12" i="6"/>
  <c r="D11" i="6"/>
  <c r="D9" i="6"/>
  <c r="D8" i="6"/>
  <c r="D7" i="6"/>
  <c r="D5" i="6"/>
  <c r="E5" i="6" s="1"/>
  <c r="D18" i="5"/>
  <c r="D17" i="5"/>
  <c r="C15" i="5"/>
  <c r="C11" i="5"/>
  <c r="D8" i="5" s="1"/>
  <c r="H10" i="5"/>
  <c r="D10" i="5"/>
  <c r="H9" i="5"/>
  <c r="D9" i="5"/>
  <c r="H8" i="5"/>
  <c r="H7" i="5"/>
  <c r="D7" i="5"/>
  <c r="H6" i="5"/>
  <c r="D6" i="5"/>
  <c r="H5" i="5"/>
  <c r="E5" i="5"/>
  <c r="E6" i="5" s="1"/>
  <c r="E7" i="5" s="1"/>
  <c r="E8" i="5" s="1"/>
  <c r="E9" i="5" s="1"/>
  <c r="E10" i="5" s="1"/>
  <c r="D5" i="5"/>
  <c r="K15" i="2"/>
  <c r="K14" i="2"/>
  <c r="K13" i="2"/>
  <c r="K12" i="2"/>
  <c r="K11" i="2"/>
  <c r="K6" i="2"/>
  <c r="K7" i="2"/>
  <c r="K8" i="2"/>
  <c r="K9" i="2"/>
  <c r="K10" i="2"/>
  <c r="K5" i="2"/>
  <c r="J6" i="2"/>
  <c r="J7" i="2"/>
  <c r="J8" i="2"/>
  <c r="J9" i="2"/>
  <c r="J10" i="2"/>
  <c r="J5" i="2"/>
  <c r="D15" i="2"/>
  <c r="C15" i="2"/>
  <c r="D6" i="6" l="1"/>
  <c r="E6" i="6" s="1"/>
  <c r="E7" i="6" s="1"/>
  <c r="E8" i="6" s="1"/>
  <c r="E9" i="6" s="1"/>
  <c r="D10" i="6"/>
  <c r="D11" i="5"/>
  <c r="D15" i="5"/>
  <c r="C19" i="4"/>
  <c r="J6" i="4"/>
  <c r="J7" i="4"/>
  <c r="J8" i="4"/>
  <c r="J9" i="4"/>
  <c r="J10" i="4"/>
  <c r="J11" i="4"/>
  <c r="J12" i="4"/>
  <c r="J5" i="4"/>
  <c r="I6" i="4"/>
  <c r="I7" i="4"/>
  <c r="I8" i="4"/>
  <c r="I9" i="4"/>
  <c r="I10" i="4"/>
  <c r="I11" i="4"/>
  <c r="I12" i="4"/>
  <c r="I5" i="4"/>
  <c r="C13" i="4"/>
  <c r="D11" i="4" s="1"/>
  <c r="E7" i="3"/>
  <c r="E8" i="3" s="1"/>
  <c r="E9" i="3" s="1"/>
  <c r="E10" i="3" s="1"/>
  <c r="E11" i="3" s="1"/>
  <c r="E12" i="3" s="1"/>
  <c r="E6" i="3"/>
  <c r="E5" i="3"/>
  <c r="C19" i="3"/>
  <c r="C17" i="3"/>
  <c r="D6" i="3"/>
  <c r="D7" i="3"/>
  <c r="D8" i="3"/>
  <c r="D9" i="3"/>
  <c r="D10" i="3"/>
  <c r="D11" i="3"/>
  <c r="D12" i="3"/>
  <c r="C13" i="3"/>
  <c r="D18" i="2"/>
  <c r="D17" i="2"/>
  <c r="H9" i="2"/>
  <c r="E7" i="2"/>
  <c r="E8" i="2" s="1"/>
  <c r="E9" i="2" s="1"/>
  <c r="E10" i="2" s="1"/>
  <c r="E6" i="2"/>
  <c r="C11" i="2"/>
  <c r="D8" i="2" s="1"/>
  <c r="H10" i="2"/>
  <c r="H8" i="2"/>
  <c r="H7" i="2"/>
  <c r="H6" i="2"/>
  <c r="H5" i="2"/>
  <c r="C14" i="1"/>
  <c r="H6" i="1"/>
  <c r="H7" i="1"/>
  <c r="H8" i="1"/>
  <c r="H9" i="1"/>
  <c r="H5" i="1"/>
  <c r="F5" i="1"/>
  <c r="E9" i="1"/>
  <c r="E8" i="1"/>
  <c r="E7" i="1"/>
  <c r="E6" i="1"/>
  <c r="E5" i="1"/>
  <c r="D10" i="1"/>
  <c r="D6" i="1"/>
  <c r="D7" i="1"/>
  <c r="D8" i="1"/>
  <c r="D9" i="1"/>
  <c r="D5" i="1"/>
  <c r="C10" i="1"/>
  <c r="E10" i="6" l="1"/>
  <c r="E11" i="6" s="1"/>
  <c r="E12" i="6" s="1"/>
  <c r="D13" i="6"/>
  <c r="J25" i="4"/>
  <c r="D10" i="4"/>
  <c r="D9" i="4"/>
  <c r="J13" i="4"/>
  <c r="J15" i="4" s="1"/>
  <c r="D5" i="4"/>
  <c r="E5" i="4" s="1"/>
  <c r="D6" i="4"/>
  <c r="C17" i="4"/>
  <c r="D12" i="4"/>
  <c r="D7" i="4"/>
  <c r="D8" i="4"/>
  <c r="D5" i="3"/>
  <c r="D5" i="2"/>
  <c r="E5" i="2" s="1"/>
  <c r="D7" i="2"/>
  <c r="D9" i="2"/>
  <c r="D6" i="2"/>
  <c r="D10" i="2"/>
  <c r="E6" i="4" l="1"/>
  <c r="E7" i="4" s="1"/>
  <c r="E8" i="4" s="1"/>
  <c r="E9" i="4" s="1"/>
  <c r="E10" i="4" s="1"/>
  <c r="E11" i="4" s="1"/>
  <c r="E12" i="4" s="1"/>
  <c r="F12" i="4"/>
  <c r="G12" i="4" s="1"/>
  <c r="H12" i="4" s="1"/>
  <c r="F5" i="4"/>
  <c r="G5" i="4" s="1"/>
  <c r="H5" i="4" s="1"/>
  <c r="F8" i="4"/>
  <c r="G8" i="4" s="1"/>
  <c r="H8" i="4" s="1"/>
  <c r="F6" i="4"/>
  <c r="G6" i="4" s="1"/>
  <c r="H6" i="4" s="1"/>
  <c r="F9" i="4"/>
  <c r="G9" i="4" s="1"/>
  <c r="H9" i="4" s="1"/>
  <c r="K15" i="4"/>
  <c r="L15" i="4" s="1"/>
  <c r="I21" i="4" s="1"/>
  <c r="J24" i="4" s="1"/>
  <c r="F7" i="4"/>
  <c r="G7" i="4" s="1"/>
  <c r="H7" i="4" s="1"/>
  <c r="F10" i="4"/>
  <c r="G10" i="4" s="1"/>
  <c r="H10" i="4" s="1"/>
  <c r="F11" i="4"/>
  <c r="G11" i="4" s="1"/>
  <c r="H11" i="4" s="1"/>
  <c r="D13" i="4"/>
  <c r="D13" i="3"/>
  <c r="D11" i="2"/>
  <c r="I24" i="4" l="1"/>
  <c r="H13" i="4"/>
  <c r="H15" i="4" s="1"/>
</calcChain>
</file>

<file path=xl/sharedStrings.xml><?xml version="1.0" encoding="utf-8"?>
<sst xmlns="http://schemas.openxmlformats.org/spreadsheetml/2006/main" count="108" uniqueCount="50">
  <si>
    <t>Aufgabe 1</t>
  </si>
  <si>
    <t>Gewicht (Klassen)</t>
  </si>
  <si>
    <t>[0 ; 20[</t>
  </si>
  <si>
    <t>[20 ; 50[</t>
  </si>
  <si>
    <t>[50 ; 100[</t>
  </si>
  <si>
    <t>[100 ; 200[</t>
  </si>
  <si>
    <t>[200 ; 400]</t>
  </si>
  <si>
    <t>abs. Häufgkeit</t>
  </si>
  <si>
    <t>rel. Häufigkeit</t>
  </si>
  <si>
    <t>rel. Summen-Häufigkeit</t>
  </si>
  <si>
    <t>Klassen-breite</t>
  </si>
  <si>
    <t>Klassen-mitte</t>
  </si>
  <si>
    <t>HDI</t>
  </si>
  <si>
    <t>arith. MW</t>
  </si>
  <si>
    <t>Modus</t>
  </si>
  <si>
    <t>mod. Klasse</t>
  </si>
  <si>
    <t>Aufgabe 2</t>
  </si>
  <si>
    <t>Aufgabe 3</t>
  </si>
  <si>
    <t>[100 ; 160[</t>
  </si>
  <si>
    <t>[160 ; 200[</t>
  </si>
  <si>
    <t>[200 ; 240[</t>
  </si>
  <si>
    <t>[240 ; 290[</t>
  </si>
  <si>
    <t>[290 ; 310]</t>
  </si>
  <si>
    <t>Alter</t>
  </si>
  <si>
    <t>Median</t>
  </si>
  <si>
    <t>x20</t>
  </si>
  <si>
    <t>x21</t>
  </si>
  <si>
    <t>rel. Summen-häufigkeit</t>
  </si>
  <si>
    <t>Alter-MW</t>
  </si>
  <si>
    <t>/40</t>
  </si>
  <si>
    <t>Quadrierte Variante</t>
  </si>
  <si>
    <t>Mult. Häufigkeit</t>
  </si>
  <si>
    <t>- MW^2</t>
  </si>
  <si>
    <t>Alter-MW Quadriert</t>
  </si>
  <si>
    <t>(Alter-MW Quadriert) * Häufigkeit</t>
  </si>
  <si>
    <t>Summe:</t>
  </si>
  <si>
    <t>geteilt durch N</t>
  </si>
  <si>
    <t>Varianz</t>
  </si>
  <si>
    <t>Standardabweichung:</t>
  </si>
  <si>
    <t>Abweichungsintervall:</t>
  </si>
  <si>
    <t>MW-S(X)</t>
  </si>
  <si>
    <t>MW+S(X)</t>
  </si>
  <si>
    <t>[22 ; 25]</t>
  </si>
  <si>
    <t>Quadrierte Klassenmitte</t>
  </si>
  <si>
    <t>* Häufigkeit</t>
  </si>
  <si>
    <t>geteilt N</t>
  </si>
  <si>
    <t>MW^2</t>
  </si>
  <si>
    <t>V(X)</t>
  </si>
  <si>
    <t>S(X)</t>
  </si>
  <si>
    <t>Summen-häufigkeit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</si>
</sst>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7" xfId="0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quotePrefix="1"/>
    <xf numFmtId="0" fontId="0" fillId="0" borderId="7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2" borderId="1" xfId="0" quotePrefix="1" applyFill="1" applyBorder="1"/>
    <xf numFmtId="0" fontId="2" fillId="0" borderId="0" xfId="0" applyFont="1"/>
    <xf numFmtId="0" fontId="1" fillId="3" borderId="1" xfId="0" applyFont="1" applyFill="1" applyBorder="1" applyAlignment="1">
      <alignment horizontal="center" vertical="center"/>
    </xf>
    <xf numFmtId="0" fontId="0" fillId="3" borderId="0" xfId="0" applyFill="1"/>
    <xf numFmtId="164" fontId="0" fillId="0" borderId="9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/>
    <xf numFmtId="0" fontId="0" fillId="7" borderId="1" xfId="0" applyFill="1" applyBorder="1"/>
    <xf numFmtId="0" fontId="0" fillId="0" borderId="2" xfId="0" applyNumberFormat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3" borderId="3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3" borderId="22" xfId="0" applyNumberFormat="1" applyFill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wmf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501650</xdr:colOff>
      <xdr:row>12</xdr:row>
      <xdr:rowOff>12700</xdr:rowOff>
    </xdr:from>
    <xdr:to>
      <xdr:col>9</xdr:col>
      <xdr:colOff>245110</xdr:colOff>
      <xdr:row>13</xdr:row>
      <xdr:rowOff>175260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31" t="62051" r="31036" b="30622"/>
        <a:stretch/>
      </xdr:blipFill>
      <xdr:spPr bwMode="auto">
        <a:xfrm>
          <a:off x="3676650" y="2406650"/>
          <a:ext cx="3712210" cy="34671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14</xdr:row>
          <xdr:rowOff>0</xdr:rowOff>
        </xdr:from>
        <xdr:to>
          <xdr:col>10</xdr:col>
          <xdr:colOff>638175</xdr:colOff>
          <xdr:row>23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590550</xdr:colOff>
          <xdr:row>18</xdr:row>
          <xdr:rowOff>161925</xdr:rowOff>
        </xdr:from>
        <xdr:to>
          <xdr:col>7</xdr:col>
          <xdr:colOff>657225</xdr:colOff>
          <xdr:row>24</xdr:row>
          <xdr:rowOff>76200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742950</xdr:colOff>
          <xdr:row>23</xdr:row>
          <xdr:rowOff>19050</xdr:rowOff>
        </xdr:from>
        <xdr:to>
          <xdr:col>5</xdr:col>
          <xdr:colOff>609600</xdr:colOff>
          <xdr:row>28</xdr:row>
          <xdr:rowOff>114300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5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15</xdr:row>
          <xdr:rowOff>133350</xdr:rowOff>
        </xdr:from>
        <xdr:to>
          <xdr:col>11</xdr:col>
          <xdr:colOff>400050</xdr:colOff>
          <xdr:row>18</xdr:row>
          <xdr:rowOff>142875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5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781050</xdr:colOff>
          <xdr:row>15</xdr:row>
          <xdr:rowOff>133350</xdr:rowOff>
        </xdr:from>
        <xdr:to>
          <xdr:col>7</xdr:col>
          <xdr:colOff>1304925</xdr:colOff>
          <xdr:row>18</xdr:row>
          <xdr:rowOff>142875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5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590550</xdr:colOff>
          <xdr:row>18</xdr:row>
          <xdr:rowOff>161925</xdr:rowOff>
        </xdr:from>
        <xdr:to>
          <xdr:col>7</xdr:col>
          <xdr:colOff>657225</xdr:colOff>
          <xdr:row>24</xdr:row>
          <xdr:rowOff>76200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749300</xdr:colOff>
      <xdr:row>16</xdr:row>
      <xdr:rowOff>57150</xdr:rowOff>
    </xdr:from>
    <xdr:to>
      <xdr:col>11</xdr:col>
      <xdr:colOff>152400</xdr:colOff>
      <xdr:row>18</xdr:row>
      <xdr:rowOff>158750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31" t="62051" r="31036" b="30622"/>
        <a:stretch/>
      </xdr:blipFill>
      <xdr:spPr bwMode="auto">
        <a:xfrm>
          <a:off x="4718050" y="3225800"/>
          <a:ext cx="4165600" cy="4699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638175</xdr:colOff>
          <xdr:row>21</xdr:row>
          <xdr:rowOff>85725</xdr:rowOff>
        </xdr:from>
        <xdr:to>
          <xdr:col>5</xdr:col>
          <xdr:colOff>171450</xdr:colOff>
          <xdr:row>25</xdr:row>
          <xdr:rowOff>85725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400050</xdr:colOff>
          <xdr:row>18</xdr:row>
          <xdr:rowOff>104775</xdr:rowOff>
        </xdr:from>
        <xdr:to>
          <xdr:col>10</xdr:col>
          <xdr:colOff>209550</xdr:colOff>
          <xdr:row>25</xdr:row>
          <xdr:rowOff>38100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3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133350</xdr:colOff>
          <xdr:row>1</xdr:row>
          <xdr:rowOff>133350</xdr:rowOff>
        </xdr:from>
        <xdr:to>
          <xdr:col>15</xdr:col>
          <xdr:colOff>600075</xdr:colOff>
          <xdr:row>9</xdr:row>
          <xdr:rowOff>28575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3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749300</xdr:colOff>
      <xdr:row>16</xdr:row>
      <xdr:rowOff>57150</xdr:rowOff>
    </xdr:from>
    <xdr:to>
      <xdr:col>11</xdr:col>
      <xdr:colOff>152400</xdr:colOff>
      <xdr:row>18</xdr:row>
      <xdr:rowOff>158750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31" t="62051" r="31036" b="30622"/>
        <a:stretch/>
      </xdr:blipFill>
      <xdr:spPr bwMode="auto">
        <a:xfrm>
          <a:off x="4711700" y="3211830"/>
          <a:ext cx="4157980" cy="46736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638175</xdr:colOff>
          <xdr:row>21</xdr:row>
          <xdr:rowOff>85725</xdr:rowOff>
        </xdr:from>
        <xdr:to>
          <xdr:col>5</xdr:col>
          <xdr:colOff>171450</xdr:colOff>
          <xdr:row>25</xdr:row>
          <xdr:rowOff>85725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400050</xdr:colOff>
          <xdr:row>18</xdr:row>
          <xdr:rowOff>104775</xdr:rowOff>
        </xdr:from>
        <xdr:to>
          <xdr:col>10</xdr:col>
          <xdr:colOff>209550</xdr:colOff>
          <xdr:row>25</xdr:row>
          <xdr:rowOff>38100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11</xdr:row>
          <xdr:rowOff>9525</xdr:rowOff>
        </xdr:from>
        <xdr:to>
          <xdr:col>8</xdr:col>
          <xdr:colOff>561975</xdr:colOff>
          <xdr:row>15</xdr:row>
          <xdr:rowOff>95250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10</xdr:row>
          <xdr:rowOff>104775</xdr:rowOff>
        </xdr:from>
        <xdr:to>
          <xdr:col>13</xdr:col>
          <xdr:colOff>533400</xdr:colOff>
          <xdr:row>15</xdr:row>
          <xdr:rowOff>76200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w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3.w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3" Type="http://schemas.openxmlformats.org/officeDocument/2006/relationships/oleObject" Target="../embeddings/oleObject3.bin"/><Relationship Id="rId7" Type="http://schemas.openxmlformats.org/officeDocument/2006/relationships/oleObject" Target="../embeddings/oleObject5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6" Type="http://schemas.openxmlformats.org/officeDocument/2006/relationships/image" Target="../media/image4.emf"/><Relationship Id="rId5" Type="http://schemas.openxmlformats.org/officeDocument/2006/relationships/oleObject" Target="../embeddings/oleObject4.bin"/><Relationship Id="rId4" Type="http://schemas.openxmlformats.org/officeDocument/2006/relationships/image" Target="../media/image3.w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6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image" Target="../media/image3.wmf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9.bin"/><Relationship Id="rId3" Type="http://schemas.openxmlformats.org/officeDocument/2006/relationships/vmlDrawing" Target="../drawings/vmlDrawing5.vml"/><Relationship Id="rId7" Type="http://schemas.openxmlformats.org/officeDocument/2006/relationships/image" Target="../media/image7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6.emf"/><Relationship Id="rId4" Type="http://schemas.openxmlformats.org/officeDocument/2006/relationships/oleObject" Target="../embeddings/oleObject7.bin"/><Relationship Id="rId9" Type="http://schemas.openxmlformats.org/officeDocument/2006/relationships/image" Target="../media/image8.wmf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2.bin"/><Relationship Id="rId3" Type="http://schemas.openxmlformats.org/officeDocument/2006/relationships/vmlDrawing" Target="../drawings/vmlDrawing6.vml"/><Relationship Id="rId7" Type="http://schemas.openxmlformats.org/officeDocument/2006/relationships/image" Target="../media/image7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11.bin"/><Relationship Id="rId11" Type="http://schemas.openxmlformats.org/officeDocument/2006/relationships/image" Target="../media/image10.emf"/><Relationship Id="rId5" Type="http://schemas.openxmlformats.org/officeDocument/2006/relationships/image" Target="../media/image6.emf"/><Relationship Id="rId10" Type="http://schemas.openxmlformats.org/officeDocument/2006/relationships/oleObject" Target="../embeddings/oleObject13.bin"/><Relationship Id="rId4" Type="http://schemas.openxmlformats.org/officeDocument/2006/relationships/oleObject" Target="../embeddings/oleObject10.bin"/><Relationship Id="rId9" Type="http://schemas.openxmlformats.org/officeDocument/2006/relationships/image" Target="../media/image9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D575E-A9E6-47C9-B203-194903CC9488}">
  <dimension ref="B2:I17"/>
  <sheetViews>
    <sheetView zoomScale="120" zoomScaleNormal="120" workbookViewId="0">
      <selection activeCell="G11" sqref="G11"/>
    </sheetView>
  </sheetViews>
  <sheetFormatPr baseColWidth="10" defaultRowHeight="15" x14ac:dyDescent="0.25"/>
  <sheetData>
    <row r="2" spans="2:9" x14ac:dyDescent="0.25">
      <c r="B2" t="s">
        <v>0</v>
      </c>
    </row>
    <row r="4" spans="2:9" ht="45" x14ac:dyDescent="0.25">
      <c r="B4" s="23" t="s">
        <v>1</v>
      </c>
      <c r="C4" s="23" t="s">
        <v>7</v>
      </c>
      <c r="D4" s="5" t="s">
        <v>8</v>
      </c>
      <c r="E4" s="5" t="s">
        <v>9</v>
      </c>
      <c r="F4" s="5" t="s">
        <v>11</v>
      </c>
      <c r="G4" s="23" t="s">
        <v>10</v>
      </c>
      <c r="H4" s="23" t="s">
        <v>12</v>
      </c>
      <c r="I4" s="2"/>
    </row>
    <row r="5" spans="2:9" ht="15.75" thickBot="1" x14ac:dyDescent="0.3">
      <c r="B5" s="24" t="s">
        <v>2</v>
      </c>
      <c r="C5" s="24">
        <v>40</v>
      </c>
      <c r="D5" s="10">
        <f>C5/$C$10</f>
        <v>0.16</v>
      </c>
      <c r="E5" s="10">
        <f>D5</f>
        <v>0.16</v>
      </c>
      <c r="F5" s="11">
        <f>(20-0)/2</f>
        <v>10</v>
      </c>
      <c r="G5" s="24">
        <v>20</v>
      </c>
      <c r="H5" s="24">
        <f>C5/G5</f>
        <v>2</v>
      </c>
    </row>
    <row r="6" spans="2:9" ht="15.75" thickBot="1" x14ac:dyDescent="0.3">
      <c r="B6" s="29" t="s">
        <v>3</v>
      </c>
      <c r="C6" s="28">
        <v>90</v>
      </c>
      <c r="D6" s="14">
        <f t="shared" ref="D6:D9" si="0">C6/$C$10</f>
        <v>0.36</v>
      </c>
      <c r="E6" s="15">
        <f>D5+D6</f>
        <v>0.52</v>
      </c>
      <c r="F6" s="16">
        <v>35</v>
      </c>
      <c r="G6" s="28">
        <v>30</v>
      </c>
      <c r="H6" s="25">
        <f t="shared" ref="H6:H9" si="1">C6/G6</f>
        <v>3</v>
      </c>
    </row>
    <row r="7" spans="2:9" x14ac:dyDescent="0.25">
      <c r="B7" s="26" t="s">
        <v>4</v>
      </c>
      <c r="C7" s="26">
        <v>75</v>
      </c>
      <c r="D7" s="12">
        <f t="shared" si="0"/>
        <v>0.3</v>
      </c>
      <c r="E7" s="12">
        <f>E6+D7</f>
        <v>0.82000000000000006</v>
      </c>
      <c r="F7" s="13">
        <v>75</v>
      </c>
      <c r="G7" s="26">
        <v>50</v>
      </c>
      <c r="H7" s="26">
        <f t="shared" si="1"/>
        <v>1.5</v>
      </c>
    </row>
    <row r="8" spans="2:9" x14ac:dyDescent="0.25">
      <c r="B8" s="27" t="s">
        <v>5</v>
      </c>
      <c r="C8" s="27">
        <v>35</v>
      </c>
      <c r="D8" s="4">
        <f t="shared" si="0"/>
        <v>0.14000000000000001</v>
      </c>
      <c r="E8" s="4">
        <f>E7+D8</f>
        <v>0.96000000000000008</v>
      </c>
      <c r="F8" s="6">
        <v>150</v>
      </c>
      <c r="G8" s="27">
        <v>100</v>
      </c>
      <c r="H8" s="27">
        <f t="shared" si="1"/>
        <v>0.35</v>
      </c>
    </row>
    <row r="9" spans="2:9" x14ac:dyDescent="0.25">
      <c r="B9" s="27" t="s">
        <v>6</v>
      </c>
      <c r="C9" s="27">
        <v>10</v>
      </c>
      <c r="D9" s="4">
        <f t="shared" si="0"/>
        <v>0.04</v>
      </c>
      <c r="E9" s="4">
        <f>E8+D9</f>
        <v>1</v>
      </c>
      <c r="F9" s="6">
        <v>300</v>
      </c>
      <c r="G9" s="27">
        <v>200</v>
      </c>
      <c r="H9" s="27">
        <f t="shared" si="1"/>
        <v>0.05</v>
      </c>
    </row>
    <row r="10" spans="2:9" x14ac:dyDescent="0.25">
      <c r="C10" s="4">
        <f>SUM(C5:C9)</f>
        <v>250</v>
      </c>
      <c r="D10" s="4">
        <f>SUM(D5:D9)</f>
        <v>1</v>
      </c>
    </row>
    <row r="14" spans="2:9" x14ac:dyDescent="0.25">
      <c r="B14" s="7" t="s">
        <v>13</v>
      </c>
      <c r="C14" s="7">
        <f>(C5*F5+C6*F6+C7*F7+C8*F8+C9*F9)/C10</f>
        <v>69.7</v>
      </c>
    </row>
    <row r="16" spans="2:9" x14ac:dyDescent="0.25">
      <c r="B16" s="3" t="s">
        <v>14</v>
      </c>
      <c r="C16" s="3" t="s">
        <v>15</v>
      </c>
      <c r="D16" s="8" t="s">
        <v>3</v>
      </c>
    </row>
    <row r="17" spans="2:4" x14ac:dyDescent="0.25">
      <c r="B17" s="3"/>
      <c r="C17" s="3" t="s">
        <v>14</v>
      </c>
      <c r="D17" s="9">
        <v>35</v>
      </c>
    </row>
  </sheetData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1025" r:id="rId3">
          <objectPr defaultSize="0" autoPict="0" r:id="rId4">
            <anchor moveWithCells="1" sizeWithCells="1">
              <from>
                <xdr:col>5</xdr:col>
                <xdr:colOff>0</xdr:colOff>
                <xdr:row>14</xdr:row>
                <xdr:rowOff>0</xdr:rowOff>
              </from>
              <to>
                <xdr:col>10</xdr:col>
                <xdr:colOff>638175</xdr:colOff>
                <xdr:row>23</xdr:row>
                <xdr:rowOff>66675</xdr:rowOff>
              </to>
            </anchor>
          </objectPr>
        </oleObject>
      </mc:Choice>
      <mc:Fallback>
        <oleObject progId="Equation.DSMT4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304A5-63DA-4A42-AFDF-3BC4F2E348B9}">
  <dimension ref="B2:I20"/>
  <sheetViews>
    <sheetView zoomScale="120" zoomScaleNormal="120" workbookViewId="0">
      <selection activeCell="G14" sqref="G14"/>
    </sheetView>
  </sheetViews>
  <sheetFormatPr baseColWidth="10" defaultRowHeight="15" x14ac:dyDescent="0.25"/>
  <sheetData>
    <row r="2" spans="2:9" x14ac:dyDescent="0.25">
      <c r="B2" t="s">
        <v>16</v>
      </c>
    </row>
    <row r="4" spans="2:9" ht="45" x14ac:dyDescent="0.25">
      <c r="B4" s="5" t="s">
        <v>23</v>
      </c>
      <c r="C4" s="5" t="s">
        <v>7</v>
      </c>
      <c r="D4" s="5" t="s">
        <v>8</v>
      </c>
      <c r="E4" s="5" t="s">
        <v>27</v>
      </c>
      <c r="F4" s="5"/>
      <c r="G4" s="5"/>
      <c r="H4" s="5"/>
      <c r="I4" s="2"/>
    </row>
    <row r="5" spans="2:9" x14ac:dyDescent="0.25">
      <c r="B5" s="18">
        <v>21</v>
      </c>
      <c r="C5" s="18">
        <v>3</v>
      </c>
      <c r="D5" s="30">
        <f>C5/$C$13</f>
        <v>7.4999999999999997E-2</v>
      </c>
      <c r="E5" s="30">
        <f>D5</f>
        <v>7.4999999999999997E-2</v>
      </c>
      <c r="F5" s="18"/>
      <c r="G5" s="18"/>
      <c r="H5" s="18"/>
    </row>
    <row r="6" spans="2:9" x14ac:dyDescent="0.25">
      <c r="B6" s="18">
        <v>22</v>
      </c>
      <c r="C6" s="18">
        <v>7</v>
      </c>
      <c r="D6" s="30">
        <f t="shared" ref="D6:D12" si="0">C6/$C$13</f>
        <v>0.17499999999999999</v>
      </c>
      <c r="E6" s="30">
        <f>E5+D6</f>
        <v>0.25</v>
      </c>
      <c r="F6" s="18"/>
      <c r="G6" s="18"/>
      <c r="H6" s="18"/>
    </row>
    <row r="7" spans="2:9" x14ac:dyDescent="0.25">
      <c r="B7" s="19">
        <v>23</v>
      </c>
      <c r="C7" s="19">
        <v>11</v>
      </c>
      <c r="D7" s="30">
        <f t="shared" si="0"/>
        <v>0.27500000000000002</v>
      </c>
      <c r="E7" s="30">
        <f t="shared" ref="E7:E12" si="1">E6+D7</f>
        <v>0.52500000000000002</v>
      </c>
      <c r="F7" s="18"/>
      <c r="G7" s="18"/>
      <c r="H7" s="18"/>
    </row>
    <row r="8" spans="2:9" x14ac:dyDescent="0.25">
      <c r="B8" s="18">
        <v>24</v>
      </c>
      <c r="C8" s="18">
        <v>8</v>
      </c>
      <c r="D8" s="30">
        <f t="shared" si="0"/>
        <v>0.2</v>
      </c>
      <c r="E8" s="30">
        <f t="shared" si="1"/>
        <v>0.72500000000000009</v>
      </c>
      <c r="F8" s="18"/>
      <c r="G8" s="18"/>
      <c r="H8" s="18"/>
    </row>
    <row r="9" spans="2:9" x14ac:dyDescent="0.25">
      <c r="B9" s="18">
        <v>25</v>
      </c>
      <c r="C9" s="18">
        <v>6</v>
      </c>
      <c r="D9" s="30">
        <f t="shared" si="0"/>
        <v>0.15</v>
      </c>
      <c r="E9" s="30">
        <f t="shared" si="1"/>
        <v>0.87500000000000011</v>
      </c>
      <c r="F9" s="18"/>
      <c r="G9" s="18"/>
      <c r="H9" s="18"/>
    </row>
    <row r="10" spans="2:9" x14ac:dyDescent="0.25">
      <c r="B10" s="18">
        <v>26</v>
      </c>
      <c r="C10" s="18">
        <v>3</v>
      </c>
      <c r="D10" s="30">
        <f t="shared" si="0"/>
        <v>7.4999999999999997E-2</v>
      </c>
      <c r="E10" s="30">
        <f t="shared" si="1"/>
        <v>0.95000000000000007</v>
      </c>
      <c r="F10" s="18"/>
      <c r="G10" s="18"/>
      <c r="H10" s="18"/>
    </row>
    <row r="11" spans="2:9" x14ac:dyDescent="0.25">
      <c r="B11" s="18">
        <v>27</v>
      </c>
      <c r="C11" s="18">
        <v>1</v>
      </c>
      <c r="D11" s="30">
        <f t="shared" si="0"/>
        <v>2.5000000000000001E-2</v>
      </c>
      <c r="E11" s="30">
        <f t="shared" si="1"/>
        <v>0.97500000000000009</v>
      </c>
      <c r="F11" s="18"/>
      <c r="G11" s="18"/>
      <c r="H11" s="18"/>
    </row>
    <row r="12" spans="2:9" x14ac:dyDescent="0.25">
      <c r="B12" s="18">
        <v>28</v>
      </c>
      <c r="C12" s="18">
        <v>1</v>
      </c>
      <c r="D12" s="30">
        <f t="shared" si="0"/>
        <v>2.5000000000000001E-2</v>
      </c>
      <c r="E12" s="30">
        <f t="shared" si="1"/>
        <v>1</v>
      </c>
      <c r="F12" s="18"/>
      <c r="G12" s="18"/>
      <c r="H12" s="18"/>
    </row>
    <row r="13" spans="2:9" x14ac:dyDescent="0.25">
      <c r="C13" s="4">
        <f>SUM(C5:C12)</f>
        <v>40</v>
      </c>
      <c r="D13" s="31">
        <f>SUM(D5:D12)</f>
        <v>1</v>
      </c>
    </row>
    <row r="17" spans="2:8" x14ac:dyDescent="0.25">
      <c r="B17" s="7" t="s">
        <v>13</v>
      </c>
      <c r="C17" s="7">
        <f>(B5*C5+B6*C6+B7*C7+B8*C8+B9*C9+B10*C10+B11*C11+B12*C12)/C13</f>
        <v>23.625</v>
      </c>
      <c r="D17" s="7"/>
      <c r="F17" t="s">
        <v>24</v>
      </c>
      <c r="G17" s="1">
        <v>23</v>
      </c>
      <c r="H17" s="1">
        <v>23</v>
      </c>
    </row>
    <row r="18" spans="2:8" x14ac:dyDescent="0.25">
      <c r="G18" t="s">
        <v>25</v>
      </c>
      <c r="H18" t="s">
        <v>26</v>
      </c>
    </row>
    <row r="19" spans="2:8" x14ac:dyDescent="0.25">
      <c r="B19" s="3" t="s">
        <v>14</v>
      </c>
      <c r="C19" s="3">
        <f>B7</f>
        <v>23</v>
      </c>
      <c r="D19" s="21"/>
    </row>
    <row r="20" spans="2:8" x14ac:dyDescent="0.25">
      <c r="B20" s="3"/>
      <c r="C20" s="20"/>
      <c r="D20" s="22"/>
    </row>
  </sheetData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3073" r:id="rId3">
          <objectPr defaultSize="0" autoPict="0" r:id="rId4">
            <anchor moveWithCells="1" sizeWithCells="1">
              <from>
                <xdr:col>3</xdr:col>
                <xdr:colOff>590550</xdr:colOff>
                <xdr:row>18</xdr:row>
                <xdr:rowOff>161925</xdr:rowOff>
              </from>
              <to>
                <xdr:col>7</xdr:col>
                <xdr:colOff>657225</xdr:colOff>
                <xdr:row>24</xdr:row>
                <xdr:rowOff>76200</xdr:rowOff>
              </to>
            </anchor>
          </objectPr>
        </oleObject>
      </mc:Choice>
      <mc:Fallback>
        <oleObject progId="Equation.DSMT4" shapeId="3073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0BF0D-7C6A-4268-8A9B-DB4FD188CB0C}">
  <dimension ref="B2:L25"/>
  <sheetViews>
    <sheetView topLeftCell="A2" zoomScale="120" zoomScaleNormal="120" workbookViewId="0">
      <selection activeCell="L7" sqref="L7"/>
    </sheetView>
  </sheetViews>
  <sheetFormatPr baseColWidth="10" defaultRowHeight="15" x14ac:dyDescent="0.25"/>
  <cols>
    <col min="4" max="5" width="0" hidden="1" customWidth="1"/>
    <col min="7" max="7" width="14.7109375" customWidth="1"/>
    <col min="8" max="8" width="20.140625" customWidth="1"/>
  </cols>
  <sheetData>
    <row r="2" spans="2:12" x14ac:dyDescent="0.25">
      <c r="B2" t="s">
        <v>16</v>
      </c>
    </row>
    <row r="4" spans="2:12" ht="45" x14ac:dyDescent="0.25">
      <c r="B4" s="5" t="s">
        <v>23</v>
      </c>
      <c r="C4" s="5" t="s">
        <v>7</v>
      </c>
      <c r="D4" s="5" t="s">
        <v>8</v>
      </c>
      <c r="E4" s="5" t="s">
        <v>27</v>
      </c>
      <c r="F4" s="5" t="s">
        <v>28</v>
      </c>
      <c r="G4" s="34" t="s">
        <v>33</v>
      </c>
      <c r="H4" s="34" t="s">
        <v>34</v>
      </c>
      <c r="I4" s="5" t="s">
        <v>30</v>
      </c>
      <c r="J4" s="35" t="s">
        <v>31</v>
      </c>
    </row>
    <row r="5" spans="2:12" ht="15.75" thickBot="1" x14ac:dyDescent="0.3">
      <c r="B5" s="43">
        <v>21</v>
      </c>
      <c r="C5" s="43">
        <v>3</v>
      </c>
      <c r="D5" s="30">
        <f>C5/$C$13</f>
        <v>7.4999999999999997E-2</v>
      </c>
      <c r="E5" s="30">
        <f>D5</f>
        <v>7.4999999999999997E-2</v>
      </c>
      <c r="F5" s="18">
        <f>B5-$C$17</f>
        <v>-2.625</v>
      </c>
      <c r="G5" s="20">
        <f>F5*F5</f>
        <v>6.890625</v>
      </c>
      <c r="H5" s="7">
        <f>G5*C5</f>
        <v>20.671875</v>
      </c>
      <c r="I5" s="3">
        <f>B5*B5</f>
        <v>441</v>
      </c>
      <c r="J5" s="36">
        <f>I5*C5</f>
        <v>1323</v>
      </c>
    </row>
    <row r="6" spans="2:12" x14ac:dyDescent="0.25">
      <c r="B6" s="45">
        <v>22</v>
      </c>
      <c r="C6" s="46">
        <v>7</v>
      </c>
      <c r="D6" s="42">
        <f t="shared" ref="D6:D12" si="0">C6/$C$13</f>
        <v>0.17499999999999999</v>
      </c>
      <c r="E6" s="30">
        <f>E5+D6</f>
        <v>0.25</v>
      </c>
      <c r="F6" s="18">
        <f t="shared" ref="F6:F12" si="1">B6-$C$17</f>
        <v>-1.625</v>
      </c>
      <c r="G6" s="20">
        <f t="shared" ref="G6:G12" si="2">F6*F6</f>
        <v>2.640625</v>
      </c>
      <c r="H6" s="7">
        <f t="shared" ref="H6:H12" si="3">G6*C6</f>
        <v>18.484375</v>
      </c>
      <c r="I6" s="3">
        <f t="shared" ref="I6:I12" si="4">B6*B6</f>
        <v>484</v>
      </c>
      <c r="J6" s="36">
        <f t="shared" ref="J6:J12" si="5">I6*C6</f>
        <v>3388</v>
      </c>
    </row>
    <row r="7" spans="2:12" x14ac:dyDescent="0.25">
      <c r="B7" s="47">
        <v>23</v>
      </c>
      <c r="C7" s="48">
        <v>11</v>
      </c>
      <c r="D7" s="42">
        <f t="shared" si="0"/>
        <v>0.27500000000000002</v>
      </c>
      <c r="E7" s="30">
        <f t="shared" ref="E7:E12" si="6">E6+D7</f>
        <v>0.52500000000000002</v>
      </c>
      <c r="F7" s="18">
        <f t="shared" si="1"/>
        <v>-0.625</v>
      </c>
      <c r="G7" s="20">
        <f t="shared" si="2"/>
        <v>0.390625</v>
      </c>
      <c r="H7" s="7">
        <f t="shared" si="3"/>
        <v>4.296875</v>
      </c>
      <c r="I7" s="3">
        <f t="shared" si="4"/>
        <v>529</v>
      </c>
      <c r="J7" s="36">
        <f t="shared" si="5"/>
        <v>5819</v>
      </c>
    </row>
    <row r="8" spans="2:12" x14ac:dyDescent="0.25">
      <c r="B8" s="47">
        <v>24</v>
      </c>
      <c r="C8" s="48">
        <v>8</v>
      </c>
      <c r="D8" s="42">
        <f t="shared" si="0"/>
        <v>0.2</v>
      </c>
      <c r="E8" s="30">
        <f t="shared" si="6"/>
        <v>0.72500000000000009</v>
      </c>
      <c r="F8" s="18">
        <f t="shared" si="1"/>
        <v>0.375</v>
      </c>
      <c r="G8" s="20">
        <f t="shared" si="2"/>
        <v>0.140625</v>
      </c>
      <c r="H8" s="7">
        <f t="shared" si="3"/>
        <v>1.125</v>
      </c>
      <c r="I8" s="3">
        <f t="shared" si="4"/>
        <v>576</v>
      </c>
      <c r="J8" s="36">
        <f t="shared" si="5"/>
        <v>4608</v>
      </c>
    </row>
    <row r="9" spans="2:12" ht="15.75" thickBot="1" x14ac:dyDescent="0.3">
      <c r="B9" s="49">
        <v>25</v>
      </c>
      <c r="C9" s="50">
        <v>6</v>
      </c>
      <c r="D9" s="42">
        <f t="shared" si="0"/>
        <v>0.15</v>
      </c>
      <c r="E9" s="30">
        <f t="shared" si="6"/>
        <v>0.87500000000000011</v>
      </c>
      <c r="F9" s="18">
        <f t="shared" si="1"/>
        <v>1.375</v>
      </c>
      <c r="G9" s="20">
        <f t="shared" si="2"/>
        <v>1.890625</v>
      </c>
      <c r="H9" s="7">
        <f t="shared" si="3"/>
        <v>11.34375</v>
      </c>
      <c r="I9" s="3">
        <f t="shared" si="4"/>
        <v>625</v>
      </c>
      <c r="J9" s="36">
        <f t="shared" si="5"/>
        <v>3750</v>
      </c>
    </row>
    <row r="10" spans="2:12" x14ac:dyDescent="0.25">
      <c r="B10" s="44">
        <v>26</v>
      </c>
      <c r="C10" s="44">
        <v>3</v>
      </c>
      <c r="D10" s="30">
        <f t="shared" si="0"/>
        <v>7.4999999999999997E-2</v>
      </c>
      <c r="E10" s="30">
        <f t="shared" si="6"/>
        <v>0.95000000000000007</v>
      </c>
      <c r="F10" s="18">
        <f t="shared" si="1"/>
        <v>2.375</v>
      </c>
      <c r="G10" s="20">
        <f t="shared" si="2"/>
        <v>5.640625</v>
      </c>
      <c r="H10" s="7">
        <f t="shared" si="3"/>
        <v>16.921875</v>
      </c>
      <c r="I10" s="3">
        <f t="shared" si="4"/>
        <v>676</v>
      </c>
      <c r="J10" s="36">
        <f t="shared" si="5"/>
        <v>2028</v>
      </c>
    </row>
    <row r="11" spans="2:12" x14ac:dyDescent="0.25">
      <c r="B11" s="18">
        <v>27</v>
      </c>
      <c r="C11" s="18">
        <v>1</v>
      </c>
      <c r="D11" s="30">
        <f t="shared" si="0"/>
        <v>2.5000000000000001E-2</v>
      </c>
      <c r="E11" s="30">
        <f t="shared" si="6"/>
        <v>0.97500000000000009</v>
      </c>
      <c r="F11" s="18">
        <f t="shared" si="1"/>
        <v>3.375</v>
      </c>
      <c r="G11" s="20">
        <f t="shared" si="2"/>
        <v>11.390625</v>
      </c>
      <c r="H11" s="7">
        <f t="shared" si="3"/>
        <v>11.390625</v>
      </c>
      <c r="I11" s="3">
        <f t="shared" si="4"/>
        <v>729</v>
      </c>
      <c r="J11" s="36">
        <f t="shared" si="5"/>
        <v>729</v>
      </c>
    </row>
    <row r="12" spans="2:12" x14ac:dyDescent="0.25">
      <c r="B12" s="18">
        <v>28</v>
      </c>
      <c r="C12" s="18">
        <v>1</v>
      </c>
      <c r="D12" s="30">
        <f t="shared" si="0"/>
        <v>2.5000000000000001E-2</v>
      </c>
      <c r="E12" s="30">
        <f t="shared" si="6"/>
        <v>1</v>
      </c>
      <c r="F12" s="18">
        <f t="shared" si="1"/>
        <v>4.375</v>
      </c>
      <c r="G12" s="20">
        <f t="shared" si="2"/>
        <v>19.140625</v>
      </c>
      <c r="H12" s="7">
        <f t="shared" si="3"/>
        <v>19.140625</v>
      </c>
      <c r="I12" s="3">
        <f t="shared" si="4"/>
        <v>784</v>
      </c>
      <c r="J12" s="36">
        <f t="shared" si="5"/>
        <v>784</v>
      </c>
    </row>
    <row r="13" spans="2:12" x14ac:dyDescent="0.25">
      <c r="C13" s="4">
        <f>SUM(C5:C12)</f>
        <v>40</v>
      </c>
      <c r="D13" s="31">
        <f>SUM(D5:D12)</f>
        <v>1</v>
      </c>
      <c r="G13" t="s">
        <v>35</v>
      </c>
      <c r="H13" s="7">
        <f>SUM(H5:H12)</f>
        <v>103.375</v>
      </c>
      <c r="I13" s="3"/>
      <c r="J13" s="37">
        <f>SUM(J5:J12)</f>
        <v>22429</v>
      </c>
    </row>
    <row r="14" spans="2:12" x14ac:dyDescent="0.25">
      <c r="G14" t="s">
        <v>36</v>
      </c>
      <c r="H14" s="38" t="s">
        <v>29</v>
      </c>
      <c r="I14" s="3"/>
      <c r="J14" s="33" t="s">
        <v>29</v>
      </c>
      <c r="K14" s="33" t="s">
        <v>32</v>
      </c>
    </row>
    <row r="15" spans="2:12" x14ac:dyDescent="0.25">
      <c r="G15" t="s">
        <v>37</v>
      </c>
      <c r="H15" s="7">
        <f>H13/C13</f>
        <v>2.5843750000000001</v>
      </c>
      <c r="I15" s="3"/>
      <c r="J15" s="39">
        <f>J13/C13</f>
        <v>560.72500000000002</v>
      </c>
      <c r="K15">
        <f>C17*C17</f>
        <v>558.140625</v>
      </c>
      <c r="L15">
        <f>J15-K15</f>
        <v>2.5843750000000227</v>
      </c>
    </row>
    <row r="17" spans="2:10" x14ac:dyDescent="0.25">
      <c r="B17" s="7" t="s">
        <v>13</v>
      </c>
      <c r="C17" s="7">
        <f>(B5*C5+B6*C6+B7*C7+B8*C8+B9*C9+B10*C10+B11*C11+B12*C12)/C13</f>
        <v>23.625</v>
      </c>
      <c r="D17" s="7"/>
      <c r="F17" t="s">
        <v>24</v>
      </c>
      <c r="G17" s="1">
        <v>23</v>
      </c>
      <c r="H17" s="1">
        <v>23</v>
      </c>
    </row>
    <row r="18" spans="2:10" x14ac:dyDescent="0.25">
      <c r="G18" t="s">
        <v>25</v>
      </c>
      <c r="H18" t="s">
        <v>26</v>
      </c>
    </row>
    <row r="19" spans="2:10" x14ac:dyDescent="0.25">
      <c r="B19" s="3" t="s">
        <v>14</v>
      </c>
      <c r="C19" s="3">
        <f>B7</f>
        <v>23</v>
      </c>
      <c r="D19" s="21"/>
    </row>
    <row r="20" spans="2:10" x14ac:dyDescent="0.25">
      <c r="B20" s="3"/>
      <c r="C20" s="20"/>
      <c r="D20" s="22"/>
    </row>
    <row r="21" spans="2:10" x14ac:dyDescent="0.25">
      <c r="H21" s="40" t="s">
        <v>38</v>
      </c>
      <c r="I21" s="40">
        <f>L15^(0.5)</f>
        <v>1.6075991415772848</v>
      </c>
    </row>
    <row r="23" spans="2:10" x14ac:dyDescent="0.25">
      <c r="H23" t="s">
        <v>39</v>
      </c>
      <c r="I23" t="s">
        <v>40</v>
      </c>
      <c r="J23" t="s">
        <v>41</v>
      </c>
    </row>
    <row r="24" spans="2:10" x14ac:dyDescent="0.25">
      <c r="I24">
        <f>C17-I21</f>
        <v>22.017400858422715</v>
      </c>
      <c r="J24">
        <f>C17+I21</f>
        <v>25.232599141577285</v>
      </c>
    </row>
    <row r="25" spans="2:10" x14ac:dyDescent="0.25">
      <c r="I25" s="41" t="s">
        <v>42</v>
      </c>
      <c r="J25" s="51">
        <f>(C6+C7+C8+C9)/C13</f>
        <v>0.8</v>
      </c>
    </row>
  </sheetData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4097" r:id="rId3">
          <objectPr defaultSize="0" autoPict="0" r:id="rId4">
            <anchor moveWithCells="1" sizeWithCells="1">
              <from>
                <xdr:col>0</xdr:col>
                <xdr:colOff>742950</xdr:colOff>
                <xdr:row>23</xdr:row>
                <xdr:rowOff>19050</xdr:rowOff>
              </from>
              <to>
                <xdr:col>5</xdr:col>
                <xdr:colOff>609600</xdr:colOff>
                <xdr:row>28</xdr:row>
                <xdr:rowOff>114300</xdr:rowOff>
              </to>
            </anchor>
          </objectPr>
        </oleObject>
      </mc:Choice>
      <mc:Fallback>
        <oleObject progId="Equation.DSMT4" shapeId="4097" r:id="rId3"/>
      </mc:Fallback>
    </mc:AlternateContent>
    <mc:AlternateContent xmlns:mc="http://schemas.openxmlformats.org/markup-compatibility/2006">
      <mc:Choice Requires="x14">
        <oleObject progId="Equation.DSMT4" shapeId="4098" r:id="rId5">
          <objectPr defaultSize="0" r:id="rId6">
            <anchor moveWithCells="1">
              <from>
                <xdr:col>8</xdr:col>
                <xdr:colOff>228600</xdr:colOff>
                <xdr:row>15</xdr:row>
                <xdr:rowOff>133350</xdr:rowOff>
              </from>
              <to>
                <xdr:col>11</xdr:col>
                <xdr:colOff>400050</xdr:colOff>
                <xdr:row>18</xdr:row>
                <xdr:rowOff>142875</xdr:rowOff>
              </to>
            </anchor>
          </objectPr>
        </oleObject>
      </mc:Choice>
      <mc:Fallback>
        <oleObject progId="Equation.DSMT4" shapeId="4098" r:id="rId5"/>
      </mc:Fallback>
    </mc:AlternateContent>
    <mc:AlternateContent xmlns:mc="http://schemas.openxmlformats.org/markup-compatibility/2006">
      <mc:Choice Requires="x14">
        <oleObject progId="Equation.DSMT4" shapeId="4099" r:id="rId7">
          <objectPr defaultSize="0" r:id="rId8">
            <anchor moveWithCells="1">
              <from>
                <xdr:col>5</xdr:col>
                <xdr:colOff>781050</xdr:colOff>
                <xdr:row>15</xdr:row>
                <xdr:rowOff>133350</xdr:rowOff>
              </from>
              <to>
                <xdr:col>7</xdr:col>
                <xdr:colOff>1304925</xdr:colOff>
                <xdr:row>18</xdr:row>
                <xdr:rowOff>142875</xdr:rowOff>
              </to>
            </anchor>
          </objectPr>
        </oleObject>
      </mc:Choice>
      <mc:Fallback>
        <oleObject progId="Equation.DSMT4" shapeId="4099" r:id="rId7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B998A-6AB5-4A81-8355-746DAE3DC464}">
  <dimension ref="B2:I20"/>
  <sheetViews>
    <sheetView zoomScale="120" zoomScaleNormal="120" workbookViewId="0">
      <selection activeCell="F8" sqref="F8"/>
    </sheetView>
  </sheetViews>
  <sheetFormatPr baseColWidth="10" defaultRowHeight="15" x14ac:dyDescent="0.25"/>
  <sheetData>
    <row r="2" spans="2:9" x14ac:dyDescent="0.25">
      <c r="B2" t="s">
        <v>16</v>
      </c>
    </row>
    <row r="4" spans="2:9" ht="45" x14ac:dyDescent="0.25">
      <c r="B4" s="5" t="s">
        <v>23</v>
      </c>
      <c r="C4" s="5" t="s">
        <v>7</v>
      </c>
      <c r="D4" s="5" t="s">
        <v>8</v>
      </c>
      <c r="E4" s="5" t="s">
        <v>27</v>
      </c>
      <c r="F4" s="5" t="s">
        <v>49</v>
      </c>
      <c r="G4" s="5"/>
      <c r="H4" s="5"/>
      <c r="I4" s="2"/>
    </row>
    <row r="5" spans="2:9" x14ac:dyDescent="0.25">
      <c r="B5" s="18">
        <v>21</v>
      </c>
      <c r="C5" s="18">
        <v>3</v>
      </c>
      <c r="D5" s="30">
        <f>C5/$C$13</f>
        <v>7.1428571428571425E-2</v>
      </c>
      <c r="E5" s="30">
        <f>D5</f>
        <v>7.1428571428571425E-2</v>
      </c>
      <c r="F5" s="18">
        <f>C5</f>
        <v>3</v>
      </c>
      <c r="G5" s="18"/>
      <c r="H5" s="18"/>
    </row>
    <row r="6" spans="2:9" x14ac:dyDescent="0.25">
      <c r="B6" s="18">
        <v>22</v>
      </c>
      <c r="C6" s="18">
        <v>9</v>
      </c>
      <c r="D6" s="30">
        <f t="shared" ref="D6:D12" si="0">C6/$C$13</f>
        <v>0.21428571428571427</v>
      </c>
      <c r="E6" s="30">
        <f>E5+D6</f>
        <v>0.2857142857142857</v>
      </c>
      <c r="F6" s="18">
        <f>F5+C6</f>
        <v>12</v>
      </c>
      <c r="G6" s="18"/>
      <c r="H6" s="18"/>
    </row>
    <row r="7" spans="2:9" x14ac:dyDescent="0.25">
      <c r="B7" s="19">
        <v>23</v>
      </c>
      <c r="C7" s="19">
        <v>11</v>
      </c>
      <c r="D7" s="30">
        <f t="shared" si="0"/>
        <v>0.26190476190476192</v>
      </c>
      <c r="E7" s="30">
        <f t="shared" ref="E7:E12" si="1">E6+D7</f>
        <v>0.54761904761904767</v>
      </c>
      <c r="F7" s="18">
        <f t="shared" ref="F7:F12" si="2">F6+C7</f>
        <v>23</v>
      </c>
      <c r="G7" s="18"/>
      <c r="H7" s="18"/>
    </row>
    <row r="8" spans="2:9" x14ac:dyDescent="0.25">
      <c r="B8" s="18">
        <v>24</v>
      </c>
      <c r="C8" s="18">
        <v>8</v>
      </c>
      <c r="D8" s="30">
        <f t="shared" si="0"/>
        <v>0.19047619047619047</v>
      </c>
      <c r="E8" s="30">
        <f t="shared" si="1"/>
        <v>0.73809523809523814</v>
      </c>
      <c r="F8" s="18">
        <f t="shared" si="2"/>
        <v>31</v>
      </c>
      <c r="G8" s="18"/>
      <c r="H8" s="18"/>
    </row>
    <row r="9" spans="2:9" x14ac:dyDescent="0.25">
      <c r="B9" s="18">
        <v>25</v>
      </c>
      <c r="C9" s="18">
        <v>6</v>
      </c>
      <c r="D9" s="30">
        <f t="shared" si="0"/>
        <v>0.14285714285714285</v>
      </c>
      <c r="E9" s="30">
        <f t="shared" si="1"/>
        <v>0.88095238095238093</v>
      </c>
      <c r="F9" s="18">
        <f t="shared" si="2"/>
        <v>37</v>
      </c>
      <c r="G9" s="18"/>
      <c r="H9" s="18"/>
    </row>
    <row r="10" spans="2:9" x14ac:dyDescent="0.25">
      <c r="B10" s="18">
        <v>26</v>
      </c>
      <c r="C10" s="18">
        <v>3</v>
      </c>
      <c r="D10" s="30">
        <f t="shared" si="0"/>
        <v>7.1428571428571425E-2</v>
      </c>
      <c r="E10" s="30">
        <f t="shared" si="1"/>
        <v>0.95238095238095233</v>
      </c>
      <c r="F10" s="18">
        <f t="shared" si="2"/>
        <v>40</v>
      </c>
      <c r="G10" s="18"/>
      <c r="H10" s="18"/>
    </row>
    <row r="11" spans="2:9" x14ac:dyDescent="0.25">
      <c r="B11" s="18">
        <v>27</v>
      </c>
      <c r="C11" s="18">
        <v>1</v>
      </c>
      <c r="D11" s="30">
        <f t="shared" si="0"/>
        <v>2.3809523809523808E-2</v>
      </c>
      <c r="E11" s="30">
        <f t="shared" si="1"/>
        <v>0.97619047619047616</v>
      </c>
      <c r="F11" s="18">
        <f t="shared" si="2"/>
        <v>41</v>
      </c>
      <c r="G11" s="18"/>
      <c r="H11" s="18"/>
    </row>
    <row r="12" spans="2:9" x14ac:dyDescent="0.25">
      <c r="B12" s="18">
        <v>28</v>
      </c>
      <c r="C12" s="18">
        <v>1</v>
      </c>
      <c r="D12" s="30">
        <f t="shared" si="0"/>
        <v>2.3809523809523808E-2</v>
      </c>
      <c r="E12" s="30">
        <f t="shared" si="1"/>
        <v>1</v>
      </c>
      <c r="F12" s="18">
        <f t="shared" si="2"/>
        <v>42</v>
      </c>
      <c r="G12" s="18"/>
      <c r="H12" s="18"/>
    </row>
    <row r="13" spans="2:9" x14ac:dyDescent="0.25">
      <c r="C13" s="4">
        <f>SUM(C5:C12)</f>
        <v>42</v>
      </c>
      <c r="D13" s="31">
        <f>SUM(D5:D12)</f>
        <v>1</v>
      </c>
    </row>
    <row r="17" spans="2:8" x14ac:dyDescent="0.25">
      <c r="B17" s="7" t="s">
        <v>13</v>
      </c>
      <c r="C17" s="7">
        <f>(B5*C5+B6*C6+B7*C7+B8*C8+B9*C9+B10*C10+B11*C11+B12*C12)/C13</f>
        <v>23.547619047619047</v>
      </c>
      <c r="D17" s="7"/>
      <c r="F17" t="s">
        <v>24</v>
      </c>
      <c r="G17" s="1">
        <v>23</v>
      </c>
      <c r="H17" s="1">
        <v>23</v>
      </c>
    </row>
    <row r="18" spans="2:8" x14ac:dyDescent="0.25">
      <c r="G18" t="s">
        <v>25</v>
      </c>
      <c r="H18" t="s">
        <v>26</v>
      </c>
    </row>
    <row r="19" spans="2:8" x14ac:dyDescent="0.25">
      <c r="B19" s="3" t="s">
        <v>14</v>
      </c>
      <c r="C19" s="3">
        <f>B7</f>
        <v>23</v>
      </c>
      <c r="D19" s="21"/>
    </row>
    <row r="20" spans="2:8" x14ac:dyDescent="0.25">
      <c r="B20" s="3"/>
      <c r="C20" s="20"/>
      <c r="D20" s="22"/>
    </row>
  </sheetData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6145" r:id="rId3">
          <objectPr defaultSize="0" autoPict="0" r:id="rId4">
            <anchor moveWithCells="1" sizeWithCells="1">
              <from>
                <xdr:col>3</xdr:col>
                <xdr:colOff>590550</xdr:colOff>
                <xdr:row>18</xdr:row>
                <xdr:rowOff>161925</xdr:rowOff>
              </from>
              <to>
                <xdr:col>7</xdr:col>
                <xdr:colOff>657225</xdr:colOff>
                <xdr:row>24</xdr:row>
                <xdr:rowOff>76200</xdr:rowOff>
              </to>
            </anchor>
          </objectPr>
        </oleObject>
      </mc:Choice>
      <mc:Fallback>
        <oleObject progId="Equation.DSMT4" shapeId="6145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23241-92BD-4962-AE2F-E448F750C756}">
  <dimension ref="B2:K18"/>
  <sheetViews>
    <sheetView topLeftCell="C1" zoomScale="120" zoomScaleNormal="120" workbookViewId="0">
      <selection activeCell="M30" sqref="M30"/>
    </sheetView>
  </sheetViews>
  <sheetFormatPr baseColWidth="10" defaultRowHeight="15" x14ac:dyDescent="0.25"/>
  <sheetData>
    <row r="2" spans="2:11" x14ac:dyDescent="0.25">
      <c r="B2" t="s">
        <v>17</v>
      </c>
    </row>
    <row r="4" spans="2:11" ht="45" x14ac:dyDescent="0.25">
      <c r="B4" s="5" t="s">
        <v>1</v>
      </c>
      <c r="C4" s="5" t="s">
        <v>7</v>
      </c>
      <c r="D4" s="5" t="s">
        <v>8</v>
      </c>
      <c r="E4" s="5" t="s">
        <v>9</v>
      </c>
      <c r="F4" s="5" t="s">
        <v>11</v>
      </c>
      <c r="G4" s="5" t="s">
        <v>10</v>
      </c>
      <c r="H4" s="5" t="s">
        <v>12</v>
      </c>
      <c r="I4" s="2"/>
      <c r="J4" s="32" t="s">
        <v>43</v>
      </c>
      <c r="K4" s="32" t="s">
        <v>44</v>
      </c>
    </row>
    <row r="5" spans="2:11" ht="15.75" thickBot="1" x14ac:dyDescent="0.3">
      <c r="B5" s="10" t="s">
        <v>4</v>
      </c>
      <c r="C5" s="10">
        <v>50</v>
      </c>
      <c r="D5" s="10">
        <f>C5/$C$11</f>
        <v>0.1</v>
      </c>
      <c r="E5" s="59">
        <f>D5</f>
        <v>0.1</v>
      </c>
      <c r="F5" s="52">
        <v>75</v>
      </c>
      <c r="G5" s="59">
        <v>50</v>
      </c>
      <c r="H5" s="59">
        <f>C5/G5</f>
        <v>1</v>
      </c>
      <c r="J5" s="58">
        <f>F5*F5</f>
        <v>5625</v>
      </c>
      <c r="K5" s="58">
        <f>C5*J5</f>
        <v>281250</v>
      </c>
    </row>
    <row r="6" spans="2:11" ht="15.75" thickBot="1" x14ac:dyDescent="0.3">
      <c r="B6" s="17" t="s">
        <v>18</v>
      </c>
      <c r="C6" s="14">
        <v>90</v>
      </c>
      <c r="D6" s="14">
        <f t="shared" ref="D6:D10" si="0">C6/$C$11</f>
        <v>0.18</v>
      </c>
      <c r="E6" s="60">
        <f>E5+D6</f>
        <v>0.28000000000000003</v>
      </c>
      <c r="F6" s="53">
        <v>130</v>
      </c>
      <c r="G6" s="61">
        <v>60</v>
      </c>
      <c r="H6" s="72">
        <f t="shared" ref="H6:H10" si="1">C6/G6</f>
        <v>1.5</v>
      </c>
      <c r="J6" s="58">
        <f t="shared" ref="J6:J10" si="2">F6*F6</f>
        <v>16900</v>
      </c>
      <c r="K6" s="58">
        <f t="shared" ref="K6:K10" si="3">C6*J6</f>
        <v>1521000</v>
      </c>
    </row>
    <row r="7" spans="2:11" ht="15.75" thickBot="1" x14ac:dyDescent="0.3">
      <c r="B7" s="64" t="s">
        <v>19</v>
      </c>
      <c r="C7" s="64">
        <v>70</v>
      </c>
      <c r="D7" s="64">
        <f t="shared" si="0"/>
        <v>0.14000000000000001</v>
      </c>
      <c r="E7" s="65">
        <f t="shared" ref="E7:E10" si="4">E6+D7</f>
        <v>0.42000000000000004</v>
      </c>
      <c r="F7" s="66">
        <v>180</v>
      </c>
      <c r="G7" s="67">
        <v>40</v>
      </c>
      <c r="H7" s="67">
        <f t="shared" si="1"/>
        <v>1.75</v>
      </c>
      <c r="J7" s="58">
        <f t="shared" si="2"/>
        <v>32400</v>
      </c>
      <c r="K7" s="58">
        <f t="shared" si="3"/>
        <v>2268000</v>
      </c>
    </row>
    <row r="8" spans="2:11" ht="15.75" thickBot="1" x14ac:dyDescent="0.3">
      <c r="B8" s="70" t="s">
        <v>20</v>
      </c>
      <c r="C8" s="14">
        <v>90</v>
      </c>
      <c r="D8" s="71">
        <f t="shared" si="0"/>
        <v>0.18</v>
      </c>
      <c r="E8" s="71">
        <f t="shared" si="4"/>
        <v>0.60000000000000009</v>
      </c>
      <c r="F8" s="53">
        <v>220</v>
      </c>
      <c r="G8" s="71">
        <v>40</v>
      </c>
      <c r="H8" s="73">
        <f t="shared" si="1"/>
        <v>2.25</v>
      </c>
      <c r="J8" s="58">
        <f t="shared" si="2"/>
        <v>48400</v>
      </c>
      <c r="K8" s="58">
        <f t="shared" si="3"/>
        <v>4356000</v>
      </c>
    </row>
    <row r="9" spans="2:11" ht="15.75" thickBot="1" x14ac:dyDescent="0.3">
      <c r="B9" s="68" t="s">
        <v>21</v>
      </c>
      <c r="C9" s="12">
        <v>160</v>
      </c>
      <c r="D9" s="12">
        <f t="shared" si="0"/>
        <v>0.32</v>
      </c>
      <c r="E9" s="69">
        <f t="shared" si="4"/>
        <v>0.92000000000000015</v>
      </c>
      <c r="F9" s="54">
        <v>265</v>
      </c>
      <c r="G9" s="62">
        <v>50</v>
      </c>
      <c r="H9" s="74">
        <f t="shared" si="1"/>
        <v>3.2</v>
      </c>
      <c r="J9" s="58">
        <f t="shared" si="2"/>
        <v>70225</v>
      </c>
      <c r="K9" s="58">
        <f t="shared" si="3"/>
        <v>11236000</v>
      </c>
    </row>
    <row r="10" spans="2:11" ht="15.75" thickBot="1" x14ac:dyDescent="0.3">
      <c r="B10" s="4" t="s">
        <v>22</v>
      </c>
      <c r="C10" s="4">
        <v>40</v>
      </c>
      <c r="D10" s="4">
        <f t="shared" si="0"/>
        <v>0.08</v>
      </c>
      <c r="E10" s="60">
        <f t="shared" si="4"/>
        <v>1.0000000000000002</v>
      </c>
      <c r="F10" s="55">
        <v>300</v>
      </c>
      <c r="G10" s="63">
        <v>20</v>
      </c>
      <c r="H10" s="63">
        <f t="shared" si="1"/>
        <v>2</v>
      </c>
      <c r="J10" s="58">
        <f t="shared" si="2"/>
        <v>90000</v>
      </c>
      <c r="K10" s="58">
        <f t="shared" si="3"/>
        <v>3600000</v>
      </c>
    </row>
    <row r="11" spans="2:11" x14ac:dyDescent="0.25">
      <c r="C11" s="4">
        <f>SUM(C5:C10)</f>
        <v>500</v>
      </c>
      <c r="D11" s="4">
        <f>SUM(D5:D10)</f>
        <v>1.0000000000000002</v>
      </c>
      <c r="J11" s="3" t="s">
        <v>35</v>
      </c>
      <c r="K11" s="57">
        <f>SUM(K5:K10)</f>
        <v>23262250</v>
      </c>
    </row>
    <row r="12" spans="2:11" x14ac:dyDescent="0.25">
      <c r="J12" s="3" t="s">
        <v>45</v>
      </c>
      <c r="K12" s="57">
        <f>K11/C11</f>
        <v>46524.5</v>
      </c>
    </row>
    <row r="13" spans="2:11" x14ac:dyDescent="0.25">
      <c r="J13" s="3" t="s">
        <v>46</v>
      </c>
      <c r="K13" s="3">
        <f>C15*C15</f>
        <v>41820.25</v>
      </c>
    </row>
    <row r="14" spans="2:11" x14ac:dyDescent="0.25">
      <c r="J14" s="3" t="s">
        <v>47</v>
      </c>
      <c r="K14" s="3">
        <f>K12-K13</f>
        <v>4704.25</v>
      </c>
    </row>
    <row r="15" spans="2:11" x14ac:dyDescent="0.25">
      <c r="B15" s="7" t="s">
        <v>13</v>
      </c>
      <c r="C15" s="7">
        <f>(C5*F5+C6*F6+C7*F7+C8*F8+C9*F9+C10*F10)/C11</f>
        <v>204.5</v>
      </c>
      <c r="D15" s="7">
        <f>D5*F5+D6*F6+D7*F7+D8*F8+D9*F9+D10*F10</f>
        <v>204.5</v>
      </c>
      <c r="J15" s="57" t="s">
        <v>48</v>
      </c>
      <c r="K15" s="3">
        <f>K14^(0.5)</f>
        <v>68.587535310725372</v>
      </c>
    </row>
    <row r="17" spans="2:4" x14ac:dyDescent="0.25">
      <c r="B17" s="3" t="s">
        <v>14</v>
      </c>
      <c r="C17" s="3" t="s">
        <v>15</v>
      </c>
      <c r="D17" s="8" t="str">
        <f>B9</f>
        <v>[240 ; 290[</v>
      </c>
    </row>
    <row r="18" spans="2:4" x14ac:dyDescent="0.25">
      <c r="B18" s="3"/>
      <c r="C18" s="3" t="s">
        <v>14</v>
      </c>
      <c r="D18" s="9">
        <f>F9</f>
        <v>265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2050" r:id="rId4">
          <objectPr defaultSize="0" autoPict="0" r:id="rId5">
            <anchor moveWithCells="1" sizeWithCells="1">
              <from>
                <xdr:col>0</xdr:col>
                <xdr:colOff>638175</xdr:colOff>
                <xdr:row>21</xdr:row>
                <xdr:rowOff>85725</xdr:rowOff>
              </from>
              <to>
                <xdr:col>5</xdr:col>
                <xdr:colOff>171450</xdr:colOff>
                <xdr:row>25</xdr:row>
                <xdr:rowOff>85725</xdr:rowOff>
              </to>
            </anchor>
          </objectPr>
        </oleObject>
      </mc:Choice>
      <mc:Fallback>
        <oleObject progId="Equation.DSMT4" shapeId="2050" r:id="rId4"/>
      </mc:Fallback>
    </mc:AlternateContent>
    <mc:AlternateContent xmlns:mc="http://schemas.openxmlformats.org/markup-compatibility/2006">
      <mc:Choice Requires="x14">
        <oleObject progId="Equation.DSMT4" shapeId="2052" r:id="rId6">
          <objectPr defaultSize="0" autoPict="0" r:id="rId7">
            <anchor moveWithCells="1" sizeWithCells="1">
              <from>
                <xdr:col>6</xdr:col>
                <xdr:colOff>400050</xdr:colOff>
                <xdr:row>18</xdr:row>
                <xdr:rowOff>104775</xdr:rowOff>
              </from>
              <to>
                <xdr:col>10</xdr:col>
                <xdr:colOff>209550</xdr:colOff>
                <xdr:row>25</xdr:row>
                <xdr:rowOff>38100</xdr:rowOff>
              </to>
            </anchor>
          </objectPr>
        </oleObject>
      </mc:Choice>
      <mc:Fallback>
        <oleObject progId="Equation.DSMT4" shapeId="2052" r:id="rId6"/>
      </mc:Fallback>
    </mc:AlternateContent>
    <mc:AlternateContent xmlns:mc="http://schemas.openxmlformats.org/markup-compatibility/2006">
      <mc:Choice Requires="x14">
        <oleObject progId="Equation.DSMT4" shapeId="2053" r:id="rId8">
          <objectPr defaultSize="0" autoPict="0" r:id="rId9">
            <anchor moveWithCells="1" sizeWithCells="1">
              <from>
                <xdr:col>11</xdr:col>
                <xdr:colOff>133350</xdr:colOff>
                <xdr:row>1</xdr:row>
                <xdr:rowOff>133350</xdr:rowOff>
              </from>
              <to>
                <xdr:col>15</xdr:col>
                <xdr:colOff>600075</xdr:colOff>
                <xdr:row>9</xdr:row>
                <xdr:rowOff>28575</xdr:rowOff>
              </to>
            </anchor>
          </objectPr>
        </oleObject>
      </mc:Choice>
      <mc:Fallback>
        <oleObject progId="Equation.DSMT4" shapeId="2053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16190-37B5-477A-B7AA-DD1661874ECE}">
  <dimension ref="B2:K18"/>
  <sheetViews>
    <sheetView tabSelected="1" topLeftCell="A4" zoomScale="120" zoomScaleNormal="120" workbookViewId="0">
      <selection activeCell="L8" sqref="L8"/>
    </sheetView>
  </sheetViews>
  <sheetFormatPr baseColWidth="10" defaultRowHeight="15" x14ac:dyDescent="0.25"/>
  <sheetData>
    <row r="2" spans="2:11" x14ac:dyDescent="0.25">
      <c r="B2" t="s">
        <v>17</v>
      </c>
    </row>
    <row r="4" spans="2:11" ht="45" x14ac:dyDescent="0.25">
      <c r="B4" s="5" t="s">
        <v>1</v>
      </c>
      <c r="C4" s="5" t="s">
        <v>7</v>
      </c>
      <c r="D4" s="5" t="s">
        <v>8</v>
      </c>
      <c r="E4" s="5" t="s">
        <v>9</v>
      </c>
      <c r="F4" s="5" t="s">
        <v>11</v>
      </c>
      <c r="G4" s="5" t="s">
        <v>10</v>
      </c>
      <c r="H4" s="75" t="s">
        <v>12</v>
      </c>
      <c r="I4" s="56"/>
      <c r="J4" s="56"/>
      <c r="K4" s="56"/>
    </row>
    <row r="5" spans="2:11" ht="15.75" thickBot="1" x14ac:dyDescent="0.3">
      <c r="B5" s="10" t="s">
        <v>4</v>
      </c>
      <c r="C5" s="10">
        <v>50</v>
      </c>
      <c r="D5" s="10">
        <f>C5/$C$11</f>
        <v>0.1</v>
      </c>
      <c r="E5" s="59">
        <f>D5</f>
        <v>0.1</v>
      </c>
      <c r="F5" s="52">
        <v>75</v>
      </c>
      <c r="G5" s="59">
        <v>50</v>
      </c>
      <c r="H5" s="76">
        <f>C5/G5</f>
        <v>1</v>
      </c>
      <c r="I5" s="82"/>
      <c r="J5" s="82"/>
      <c r="K5" s="82"/>
    </row>
    <row r="6" spans="2:11" ht="15.75" thickBot="1" x14ac:dyDescent="0.3">
      <c r="B6" s="17" t="s">
        <v>18</v>
      </c>
      <c r="C6" s="14">
        <v>90</v>
      </c>
      <c r="D6" s="14">
        <f t="shared" ref="D6:D10" si="0">C6/$C$11</f>
        <v>0.18</v>
      </c>
      <c r="E6" s="60">
        <f>E5+D6</f>
        <v>0.28000000000000003</v>
      </c>
      <c r="F6" s="53">
        <v>130</v>
      </c>
      <c r="G6" s="61">
        <v>60</v>
      </c>
      <c r="H6" s="77">
        <f t="shared" ref="H6:H10" si="1">C6/G6</f>
        <v>1.5</v>
      </c>
      <c r="I6" s="82"/>
      <c r="J6" s="82"/>
      <c r="K6" s="82"/>
    </row>
    <row r="7" spans="2:11" ht="15.75" thickBot="1" x14ac:dyDescent="0.3">
      <c r="B7" s="64" t="s">
        <v>19</v>
      </c>
      <c r="C7" s="64">
        <v>70</v>
      </c>
      <c r="D7" s="64">
        <f t="shared" si="0"/>
        <v>0.14000000000000001</v>
      </c>
      <c r="E7" s="65">
        <f t="shared" ref="E7:E10" si="2">E6+D7</f>
        <v>0.42000000000000004</v>
      </c>
      <c r="F7" s="66">
        <v>180</v>
      </c>
      <c r="G7" s="67">
        <v>40</v>
      </c>
      <c r="H7" s="78">
        <f t="shared" si="1"/>
        <v>1.75</v>
      </c>
      <c r="I7" s="82"/>
      <c r="J7" s="82"/>
      <c r="K7" s="82"/>
    </row>
    <row r="8" spans="2:11" ht="15.75" thickBot="1" x14ac:dyDescent="0.3">
      <c r="B8" s="70" t="s">
        <v>20</v>
      </c>
      <c r="C8" s="14">
        <v>90</v>
      </c>
      <c r="D8" s="71">
        <f t="shared" si="0"/>
        <v>0.18</v>
      </c>
      <c r="E8" s="71">
        <f t="shared" si="2"/>
        <v>0.60000000000000009</v>
      </c>
      <c r="F8" s="53">
        <v>220</v>
      </c>
      <c r="G8" s="71">
        <v>40</v>
      </c>
      <c r="H8" s="79">
        <f t="shared" si="1"/>
        <v>2.25</v>
      </c>
      <c r="I8" s="82"/>
      <c r="J8" s="82"/>
      <c r="K8" s="82"/>
    </row>
    <row r="9" spans="2:11" ht="15.75" thickBot="1" x14ac:dyDescent="0.3">
      <c r="B9" s="68" t="s">
        <v>21</v>
      </c>
      <c r="C9" s="12">
        <v>160</v>
      </c>
      <c r="D9" s="12">
        <f t="shared" si="0"/>
        <v>0.32</v>
      </c>
      <c r="E9" s="69">
        <f t="shared" si="2"/>
        <v>0.92000000000000015</v>
      </c>
      <c r="F9" s="54">
        <v>265</v>
      </c>
      <c r="G9" s="62">
        <v>50</v>
      </c>
      <c r="H9" s="80">
        <f t="shared" si="1"/>
        <v>3.2</v>
      </c>
      <c r="I9" s="82"/>
      <c r="J9" s="82"/>
      <c r="K9" s="82"/>
    </row>
    <row r="10" spans="2:11" ht="15.75" thickBot="1" x14ac:dyDescent="0.3">
      <c r="B10" s="4" t="s">
        <v>22</v>
      </c>
      <c r="C10" s="4">
        <v>40</v>
      </c>
      <c r="D10" s="4">
        <f t="shared" si="0"/>
        <v>0.08</v>
      </c>
      <c r="E10" s="60">
        <f t="shared" si="2"/>
        <v>1.0000000000000002</v>
      </c>
      <c r="F10" s="55">
        <v>300</v>
      </c>
      <c r="G10" s="63">
        <v>20</v>
      </c>
      <c r="H10" s="81">
        <f t="shared" si="1"/>
        <v>2</v>
      </c>
      <c r="I10" s="82"/>
      <c r="J10" s="82"/>
      <c r="K10" s="82"/>
    </row>
    <row r="11" spans="2:11" x14ac:dyDescent="0.25">
      <c r="C11" s="4">
        <f>SUM(C5:C10)</f>
        <v>500</v>
      </c>
      <c r="D11" s="4">
        <f>SUM(D5:D10)</f>
        <v>1.0000000000000002</v>
      </c>
      <c r="I11" s="82"/>
      <c r="J11" s="82"/>
      <c r="K11" s="82"/>
    </row>
    <row r="12" spans="2:11" x14ac:dyDescent="0.25">
      <c r="I12" s="82"/>
      <c r="J12" s="82"/>
      <c r="K12" s="82"/>
    </row>
    <row r="13" spans="2:11" x14ac:dyDescent="0.25">
      <c r="I13" s="82"/>
      <c r="J13" s="82"/>
      <c r="K13" s="82"/>
    </row>
    <row r="14" spans="2:11" x14ac:dyDescent="0.25">
      <c r="I14" s="82"/>
      <c r="J14" s="82"/>
      <c r="K14" s="82"/>
    </row>
    <row r="15" spans="2:11" x14ac:dyDescent="0.25">
      <c r="B15" s="7" t="s">
        <v>13</v>
      </c>
      <c r="C15" s="7">
        <f>(C5*F5+C6*F6+C7*F7+C8*F8+C9*F9+C10*F10)/C11</f>
        <v>204.5</v>
      </c>
      <c r="D15" s="7">
        <f>D5*F5+D6*F6+D7*F7+D8*F8+D9*F9+D10*F10</f>
        <v>204.5</v>
      </c>
      <c r="I15" s="82"/>
      <c r="J15" s="82"/>
      <c r="K15" s="82"/>
    </row>
    <row r="17" spans="2:4" x14ac:dyDescent="0.25">
      <c r="B17" s="3" t="s">
        <v>14</v>
      </c>
      <c r="C17" s="3" t="s">
        <v>15</v>
      </c>
      <c r="D17" s="8" t="str">
        <f>B9</f>
        <v>[240 ; 290[</v>
      </c>
    </row>
    <row r="18" spans="2:4" x14ac:dyDescent="0.25">
      <c r="B18" s="3"/>
      <c r="C18" s="3" t="s">
        <v>14</v>
      </c>
      <c r="D18" s="9">
        <f>F9</f>
        <v>265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5121" r:id="rId4">
          <objectPr defaultSize="0" autoPict="0" r:id="rId5">
            <anchor moveWithCells="1" sizeWithCells="1">
              <from>
                <xdr:col>0</xdr:col>
                <xdr:colOff>638175</xdr:colOff>
                <xdr:row>21</xdr:row>
                <xdr:rowOff>85725</xdr:rowOff>
              </from>
              <to>
                <xdr:col>5</xdr:col>
                <xdr:colOff>171450</xdr:colOff>
                <xdr:row>25</xdr:row>
                <xdr:rowOff>85725</xdr:rowOff>
              </to>
            </anchor>
          </objectPr>
        </oleObject>
      </mc:Choice>
      <mc:Fallback>
        <oleObject progId="Equation.DSMT4" shapeId="5121" r:id="rId4"/>
      </mc:Fallback>
    </mc:AlternateContent>
    <mc:AlternateContent xmlns:mc="http://schemas.openxmlformats.org/markup-compatibility/2006">
      <mc:Choice Requires="x14">
        <oleObject progId="Equation.DSMT4" shapeId="5122" r:id="rId6">
          <objectPr defaultSize="0" autoPict="0" r:id="rId7">
            <anchor moveWithCells="1" sizeWithCells="1">
              <from>
                <xdr:col>6</xdr:col>
                <xdr:colOff>400050</xdr:colOff>
                <xdr:row>18</xdr:row>
                <xdr:rowOff>104775</xdr:rowOff>
              </from>
              <to>
                <xdr:col>10</xdr:col>
                <xdr:colOff>209550</xdr:colOff>
                <xdr:row>25</xdr:row>
                <xdr:rowOff>38100</xdr:rowOff>
              </to>
            </anchor>
          </objectPr>
        </oleObject>
      </mc:Choice>
      <mc:Fallback>
        <oleObject progId="Equation.DSMT4" shapeId="5122" r:id="rId6"/>
      </mc:Fallback>
    </mc:AlternateContent>
    <mc:AlternateContent xmlns:mc="http://schemas.openxmlformats.org/markup-compatibility/2006">
      <mc:Choice Requires="x14">
        <oleObject progId="Equation.DSMT4" shapeId="5124" r:id="rId8">
          <objectPr defaultSize="0" autoPict="0" r:id="rId9">
            <anchor moveWithCells="1" sizeWithCells="1">
              <from>
                <xdr:col>4</xdr:col>
                <xdr:colOff>209550</xdr:colOff>
                <xdr:row>11</xdr:row>
                <xdr:rowOff>9525</xdr:rowOff>
              </from>
              <to>
                <xdr:col>8</xdr:col>
                <xdr:colOff>561975</xdr:colOff>
                <xdr:row>15</xdr:row>
                <xdr:rowOff>95250</xdr:rowOff>
              </to>
            </anchor>
          </objectPr>
        </oleObject>
      </mc:Choice>
      <mc:Fallback>
        <oleObject progId="Equation.DSMT4" shapeId="5124" r:id="rId8"/>
      </mc:Fallback>
    </mc:AlternateContent>
    <mc:AlternateContent xmlns:mc="http://schemas.openxmlformats.org/markup-compatibility/2006">
      <mc:Choice Requires="x14">
        <oleObject progId="Equation.DSMT4" shapeId="5125" r:id="rId10">
          <objectPr defaultSize="0" autoPict="0" r:id="rId11">
            <anchor moveWithCells="1" sizeWithCells="1">
              <from>
                <xdr:col>9</xdr:col>
                <xdr:colOff>19050</xdr:colOff>
                <xdr:row>10</xdr:row>
                <xdr:rowOff>104775</xdr:rowOff>
              </from>
              <to>
                <xdr:col>13</xdr:col>
                <xdr:colOff>533400</xdr:colOff>
                <xdr:row>15</xdr:row>
                <xdr:rowOff>76200</xdr:rowOff>
              </to>
            </anchor>
          </objectPr>
        </oleObject>
      </mc:Choice>
      <mc:Fallback>
        <oleObject progId="Equation.DSMT4" shapeId="5125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aufgabe1</vt:lpstr>
      <vt:lpstr>aufgabe2</vt:lpstr>
      <vt:lpstr>aufgabe2_varianz</vt:lpstr>
      <vt:lpstr>aufgabe2_quartil</vt:lpstr>
      <vt:lpstr>aufgabe3</vt:lpstr>
      <vt:lpstr>aufgabe3_quartile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Meisel</dc:creator>
  <cp:lastModifiedBy>Meisel</cp:lastModifiedBy>
  <dcterms:created xsi:type="dcterms:W3CDTF">2020-04-24T11:37:51Z</dcterms:created>
  <dcterms:modified xsi:type="dcterms:W3CDTF">2021-04-29T07:38:40Z</dcterms:modified>
</cp:coreProperties>
</file>