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ürgen Meisel\_juergen\_mathematik_all\oaiklausur\DH_BW_Klausuren\tmt_klausur_2025\loesungen\"/>
    </mc:Choice>
  </mc:AlternateContent>
  <xr:revisionPtr revIDLastSave="0" documentId="13_ncr:1_{D2F6227D-4C95-4143-920C-C2C60448F984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a5" sheetId="2" r:id="rId1"/>
    <sheet name="a6" sheetId="3" r:id="rId2"/>
    <sheet name="a7" sheetId="4" r:id="rId3"/>
    <sheet name="a8" sheetId="1" r:id="rId4"/>
  </sheets>
  <definedNames>
    <definedName name="solver_eng" localSheetId="3" hidden="1">1</definedName>
    <definedName name="solver_neg" localSheetId="3" hidden="1">1</definedName>
    <definedName name="solver_num" localSheetId="3" hidden="1">0</definedName>
    <definedName name="solver_opt" localSheetId="3" hidden="1">'a8'!$A$1</definedName>
    <definedName name="solver_typ" localSheetId="3" hidden="1">1</definedName>
    <definedName name="solver_val" localSheetId="3" hidden="1">0</definedName>
    <definedName name="solver_ver" localSheetId="3" hidden="1">3</definedName>
  </definedNames>
  <calcPr calcId="181029"/>
</workbook>
</file>

<file path=xl/calcChain.xml><?xml version="1.0" encoding="utf-8"?>
<calcChain xmlns="http://schemas.openxmlformats.org/spreadsheetml/2006/main">
  <c r="G23" i="1" l="1"/>
  <c r="G21" i="1"/>
  <c r="I17" i="1"/>
  <c r="I4" i="1"/>
  <c r="I5" i="1"/>
  <c r="I6" i="1"/>
  <c r="I7" i="1"/>
  <c r="I8" i="1"/>
  <c r="I9" i="1"/>
  <c r="I10" i="1"/>
  <c r="I11" i="1"/>
  <c r="I12" i="1"/>
  <c r="I13" i="1"/>
  <c r="I14" i="1"/>
  <c r="I15" i="1"/>
  <c r="I3" i="1"/>
  <c r="G19" i="1"/>
  <c r="H17" i="1"/>
  <c r="H4" i="1"/>
  <c r="H5" i="1"/>
  <c r="H6" i="1"/>
  <c r="H7" i="1"/>
  <c r="H8" i="1"/>
  <c r="H9" i="1"/>
  <c r="H10" i="1"/>
  <c r="H11" i="1"/>
  <c r="H12" i="1"/>
  <c r="H13" i="1"/>
  <c r="H14" i="1"/>
  <c r="H15" i="1"/>
  <c r="H3" i="1"/>
  <c r="G17" i="1"/>
  <c r="F17" i="1"/>
  <c r="J13" i="2" l="1"/>
  <c r="D18" i="4"/>
  <c r="E17" i="4"/>
  <c r="I17" i="4"/>
  <c r="H18" i="4"/>
  <c r="H16" i="4"/>
  <c r="E16" i="4"/>
  <c r="H15" i="4"/>
  <c r="I15" i="4" s="1"/>
  <c r="I16" i="4" s="1"/>
  <c r="I7" i="4"/>
  <c r="I8" i="4"/>
  <c r="I9" i="4" s="1"/>
  <c r="I6" i="4"/>
  <c r="I5" i="4"/>
  <c r="H8" i="4"/>
  <c r="G8" i="4"/>
  <c r="H6" i="4"/>
  <c r="H7" i="4"/>
  <c r="H5" i="4"/>
  <c r="E7" i="4"/>
  <c r="E8" i="4"/>
  <c r="E9" i="4"/>
  <c r="E6" i="4"/>
  <c r="E5" i="4"/>
  <c r="J14" i="3"/>
  <c r="J13" i="3"/>
  <c r="L11" i="3"/>
  <c r="J11" i="3"/>
  <c r="J6" i="3"/>
  <c r="J7" i="3"/>
  <c r="J8" i="3"/>
  <c r="J9" i="3"/>
  <c r="J10" i="3"/>
  <c r="J5" i="3"/>
  <c r="I6" i="3"/>
  <c r="I7" i="3"/>
  <c r="I8" i="3"/>
  <c r="I9" i="3"/>
  <c r="I10" i="3"/>
  <c r="I5" i="3"/>
  <c r="G13" i="3"/>
  <c r="G11" i="3"/>
  <c r="G6" i="3"/>
  <c r="G7" i="3"/>
  <c r="G8" i="3"/>
  <c r="G9" i="3"/>
  <c r="G10" i="3"/>
  <c r="G5" i="3"/>
  <c r="E11" i="3"/>
  <c r="E6" i="3"/>
  <c r="E7" i="3"/>
  <c r="E8" i="3"/>
  <c r="E9" i="3"/>
  <c r="E10" i="3"/>
  <c r="E5" i="3"/>
  <c r="D11" i="3"/>
  <c r="J11" i="2"/>
  <c r="J9" i="2"/>
  <c r="J4" i="2"/>
  <c r="J5" i="2"/>
  <c r="J6" i="2"/>
  <c r="J7" i="2"/>
  <c r="J8" i="2"/>
  <c r="J3" i="2"/>
  <c r="N12" i="2"/>
  <c r="N11" i="2"/>
  <c r="P9" i="2"/>
  <c r="N9" i="2"/>
  <c r="N8" i="2"/>
  <c r="N4" i="2"/>
  <c r="N5" i="2"/>
  <c r="N6" i="2"/>
  <c r="N7" i="2"/>
  <c r="N3" i="2"/>
  <c r="M4" i="2"/>
  <c r="M5" i="2"/>
  <c r="M6" i="2"/>
  <c r="M7" i="2"/>
  <c r="M8" i="2"/>
  <c r="M3" i="2"/>
  <c r="K9" i="2"/>
  <c r="K4" i="2"/>
  <c r="K5" i="2"/>
  <c r="K6" i="2"/>
  <c r="K7" i="2"/>
  <c r="K8" i="2"/>
  <c r="K3" i="2"/>
  <c r="I4" i="2"/>
  <c r="I5" i="2"/>
  <c r="I6" i="2"/>
  <c r="I7" i="2"/>
  <c r="I8" i="2"/>
  <c r="I3" i="2"/>
  <c r="H9" i="2"/>
  <c r="F5" i="2"/>
  <c r="F6" i="2"/>
  <c r="F7" i="2"/>
  <c r="F8" i="2"/>
  <c r="F4" i="2"/>
  <c r="F3" i="2"/>
  <c r="E9" i="2"/>
  <c r="E4" i="2"/>
  <c r="E5" i="2"/>
  <c r="E6" i="2"/>
  <c r="E7" i="2"/>
  <c r="E8" i="2"/>
  <c r="E3" i="2"/>
  <c r="D9" i="2"/>
  <c r="B22" i="1"/>
  <c r="B20" i="1"/>
  <c r="B18" i="1"/>
</calcChain>
</file>

<file path=xl/sharedStrings.xml><?xml version="1.0" encoding="utf-8"?>
<sst xmlns="http://schemas.openxmlformats.org/spreadsheetml/2006/main" count="63" uniqueCount="46">
  <si>
    <t>[0 ; 5[</t>
  </si>
  <si>
    <t>[5 ; 10[</t>
  </si>
  <si>
    <t>[10 ; 20[</t>
  </si>
  <si>
    <t>[20 ; 30[</t>
  </si>
  <si>
    <t>[30 ; 50[</t>
  </si>
  <si>
    <t>[50 ; 75]</t>
  </si>
  <si>
    <t>Summe</t>
  </si>
  <si>
    <t>Klasse</t>
  </si>
  <si>
    <t>abs. H'keit</t>
  </si>
  <si>
    <t>rel. H'keit</t>
  </si>
  <si>
    <t>kum. Rel. H'keit</t>
  </si>
  <si>
    <t>kum. rel. H'keit</t>
  </si>
  <si>
    <t>KM</t>
  </si>
  <si>
    <t>KB</t>
  </si>
  <si>
    <t>HDI</t>
  </si>
  <si>
    <t>---</t>
  </si>
  <si>
    <t>MW</t>
  </si>
  <si>
    <t>quadr.</t>
  </si>
  <si>
    <t>gewicht</t>
  </si>
  <si>
    <t>minus</t>
  </si>
  <si>
    <t>MW^2</t>
  </si>
  <si>
    <t>Varianz:</t>
  </si>
  <si>
    <t>StdAbw</t>
  </si>
  <si>
    <t>StdAbw:</t>
  </si>
  <si>
    <t>gesamt</t>
  </si>
  <si>
    <t>Anzahl Pfl</t>
  </si>
  <si>
    <t>gew</t>
  </si>
  <si>
    <t>Anz * abs</t>
  </si>
  <si>
    <t>Varianz</t>
  </si>
  <si>
    <t>Krankenkasse</t>
  </si>
  <si>
    <t>Absolute Mitgliederanzahl</t>
  </si>
  <si>
    <t>Relative Mitgliederanzahl</t>
  </si>
  <si>
    <t>KMK</t>
  </si>
  <si>
    <t>KDA</t>
  </si>
  <si>
    <t>MKD</t>
  </si>
  <si>
    <t>Zwerg</t>
  </si>
  <si>
    <t>Hightower</t>
  </si>
  <si>
    <t>KMK; MKD; Zwerg</t>
  </si>
  <si>
    <t>bei MW = 26,38 (RD)</t>
  </si>
  <si>
    <t>x</t>
  </si>
  <si>
    <t>y</t>
  </si>
  <si>
    <t>x*y</t>
  </si>
  <si>
    <t>Zähler</t>
  </si>
  <si>
    <t>x^2</t>
  </si>
  <si>
    <t>Nenner</t>
  </si>
  <si>
    <t>Steigung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</si>
</sst>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2:R13"/>
  <sheetViews>
    <sheetView workbookViewId="0">
      <selection activeCell="R27" sqref="R27"/>
    </sheetView>
  </sheetViews>
  <sheetFormatPr baseColWidth="10" defaultRowHeight="15" x14ac:dyDescent="0.25"/>
  <cols>
    <col min="4" max="4" width="14.85546875" customWidth="1"/>
    <col min="5" max="5" width="15.7109375" customWidth="1"/>
    <col min="6" max="6" width="15.85546875" customWidth="1"/>
    <col min="10" max="10" width="13.42578125" bestFit="1" customWidth="1"/>
    <col min="14" max="14" width="16.42578125" bestFit="1" customWidth="1"/>
    <col min="16" max="16" width="14.85546875" bestFit="1" customWidth="1"/>
  </cols>
  <sheetData>
    <row r="2" spans="3:18" ht="37.5" x14ac:dyDescent="0.25">
      <c r="C2" s="1" t="s">
        <v>7</v>
      </c>
      <c r="D2" s="1" t="s">
        <v>8</v>
      </c>
      <c r="E2" s="1" t="s">
        <v>9</v>
      </c>
      <c r="F2" s="1" t="s">
        <v>11</v>
      </c>
      <c r="G2" s="1" t="s">
        <v>12</v>
      </c>
      <c r="H2" s="1" t="s">
        <v>13</v>
      </c>
      <c r="I2" s="1" t="s">
        <v>14</v>
      </c>
      <c r="J2" s="1" t="s">
        <v>24</v>
      </c>
      <c r="K2" s="5" t="s">
        <v>16</v>
      </c>
      <c r="M2" s="6" t="s">
        <v>17</v>
      </c>
      <c r="N2" s="6" t="s">
        <v>18</v>
      </c>
      <c r="O2" s="6"/>
      <c r="P2" s="6"/>
    </row>
    <row r="3" spans="3:18" ht="18.75" x14ac:dyDescent="0.25">
      <c r="C3" s="1" t="s">
        <v>0</v>
      </c>
      <c r="D3" s="1">
        <v>24</v>
      </c>
      <c r="E3" s="3">
        <f>D3/$D$9</f>
        <v>0.1</v>
      </c>
      <c r="F3" s="3">
        <f>E3</f>
        <v>0.1</v>
      </c>
      <c r="G3" s="1">
        <v>2.5</v>
      </c>
      <c r="H3" s="1">
        <v>5</v>
      </c>
      <c r="I3" s="3">
        <f>D3/H3</f>
        <v>4.8</v>
      </c>
      <c r="J3" s="3">
        <f>G3*D3</f>
        <v>60</v>
      </c>
      <c r="K3" s="3">
        <f>E3*G3</f>
        <v>0.25</v>
      </c>
      <c r="M3" s="1">
        <f>G3^2</f>
        <v>6.25</v>
      </c>
      <c r="N3" s="1">
        <f>M3*E3</f>
        <v>0.625</v>
      </c>
    </row>
    <row r="4" spans="3:18" ht="18.75" x14ac:dyDescent="0.25">
      <c r="C4" s="1" t="s">
        <v>1</v>
      </c>
      <c r="D4" s="1">
        <v>36</v>
      </c>
      <c r="E4" s="3">
        <f t="shared" ref="E4:E8" si="0">D4/$D$9</f>
        <v>0.15</v>
      </c>
      <c r="F4" s="3">
        <f>F3+E4</f>
        <v>0.25</v>
      </c>
      <c r="G4" s="1">
        <v>7.5</v>
      </c>
      <c r="H4" s="1">
        <v>5</v>
      </c>
      <c r="I4" s="3">
        <f t="shared" ref="I4:I8" si="1">D4/H4</f>
        <v>7.2</v>
      </c>
      <c r="J4" s="3">
        <f t="shared" ref="J4:J8" si="2">G4*D4</f>
        <v>270</v>
      </c>
      <c r="K4" s="3">
        <f t="shared" ref="K4:K8" si="3">E4*G4</f>
        <v>1.125</v>
      </c>
      <c r="M4" s="1">
        <f t="shared" ref="M4:M8" si="4">G4^2</f>
        <v>56.25</v>
      </c>
      <c r="N4" s="1">
        <f t="shared" ref="N4:N7" si="5">M4*E4</f>
        <v>8.4375</v>
      </c>
    </row>
    <row r="5" spans="3:18" ht="18.75" x14ac:dyDescent="0.25">
      <c r="C5" s="1" t="s">
        <v>2</v>
      </c>
      <c r="D5" s="1">
        <v>48</v>
      </c>
      <c r="E5" s="3">
        <f t="shared" si="0"/>
        <v>0.2</v>
      </c>
      <c r="F5" s="3">
        <f t="shared" ref="F5:F8" si="6">F4+E5</f>
        <v>0.45</v>
      </c>
      <c r="G5" s="1">
        <v>15</v>
      </c>
      <c r="H5" s="1">
        <v>10</v>
      </c>
      <c r="I5" s="3">
        <f t="shared" si="1"/>
        <v>4.8</v>
      </c>
      <c r="J5" s="3">
        <f t="shared" si="2"/>
        <v>720</v>
      </c>
      <c r="K5" s="3">
        <f t="shared" si="3"/>
        <v>3</v>
      </c>
      <c r="M5" s="1">
        <f t="shared" si="4"/>
        <v>225</v>
      </c>
      <c r="N5" s="1">
        <f t="shared" si="5"/>
        <v>45</v>
      </c>
    </row>
    <row r="6" spans="3:18" ht="18.75" x14ac:dyDescent="0.25">
      <c r="C6" s="1" t="s">
        <v>3</v>
      </c>
      <c r="D6" s="1">
        <v>36</v>
      </c>
      <c r="E6" s="3">
        <f t="shared" si="0"/>
        <v>0.15</v>
      </c>
      <c r="F6" s="3">
        <f t="shared" si="6"/>
        <v>0.6</v>
      </c>
      <c r="G6" s="1">
        <v>25</v>
      </c>
      <c r="H6" s="1">
        <v>10</v>
      </c>
      <c r="I6" s="3">
        <f t="shared" si="1"/>
        <v>3.6</v>
      </c>
      <c r="J6" s="3">
        <f t="shared" si="2"/>
        <v>900</v>
      </c>
      <c r="K6" s="3">
        <f t="shared" si="3"/>
        <v>3.75</v>
      </c>
      <c r="M6" s="1">
        <f t="shared" si="4"/>
        <v>625</v>
      </c>
      <c r="N6" s="1">
        <f t="shared" si="5"/>
        <v>93.75</v>
      </c>
    </row>
    <row r="7" spans="3:18" ht="18.75" x14ac:dyDescent="0.25">
      <c r="C7" s="1" t="s">
        <v>4</v>
      </c>
      <c r="D7" s="1">
        <v>72</v>
      </c>
      <c r="E7" s="3">
        <f t="shared" si="0"/>
        <v>0.3</v>
      </c>
      <c r="F7" s="3">
        <f t="shared" si="6"/>
        <v>0.89999999999999991</v>
      </c>
      <c r="G7" s="1">
        <v>40</v>
      </c>
      <c r="H7" s="1">
        <v>20</v>
      </c>
      <c r="I7" s="3">
        <f t="shared" si="1"/>
        <v>3.6</v>
      </c>
      <c r="J7" s="3">
        <f t="shared" si="2"/>
        <v>2880</v>
      </c>
      <c r="K7" s="3">
        <f t="shared" si="3"/>
        <v>12</v>
      </c>
      <c r="M7" s="1">
        <f t="shared" si="4"/>
        <v>1600</v>
      </c>
      <c r="N7" s="1">
        <f t="shared" si="5"/>
        <v>480</v>
      </c>
      <c r="O7" s="6"/>
      <c r="P7" s="6"/>
      <c r="Q7" s="6"/>
      <c r="R7" s="6"/>
    </row>
    <row r="8" spans="3:18" ht="18.75" x14ac:dyDescent="0.25">
      <c r="C8" s="1" t="s">
        <v>5</v>
      </c>
      <c r="D8" s="1">
        <v>24</v>
      </c>
      <c r="E8" s="3">
        <f t="shared" si="0"/>
        <v>0.1</v>
      </c>
      <c r="F8" s="3">
        <f t="shared" si="6"/>
        <v>0.99999999999999989</v>
      </c>
      <c r="G8" s="1">
        <v>62.5</v>
      </c>
      <c r="H8" s="1">
        <v>25</v>
      </c>
      <c r="I8" s="3">
        <f t="shared" si="1"/>
        <v>0.96</v>
      </c>
      <c r="J8" s="3">
        <f t="shared" si="2"/>
        <v>1500</v>
      </c>
      <c r="K8" s="3">
        <f t="shared" si="3"/>
        <v>6.25</v>
      </c>
      <c r="M8" s="1">
        <f t="shared" si="4"/>
        <v>3906.25</v>
      </c>
      <c r="N8" s="1">
        <f>M8*E8</f>
        <v>390.625</v>
      </c>
      <c r="O8" s="6"/>
      <c r="P8" s="6" t="s">
        <v>20</v>
      </c>
      <c r="Q8" s="6"/>
      <c r="R8" s="6"/>
    </row>
    <row r="9" spans="3:18" ht="18.75" x14ac:dyDescent="0.25">
      <c r="C9" s="1" t="s">
        <v>6</v>
      </c>
      <c r="D9" s="1">
        <f>SUM(D3:D8)</f>
        <v>240</v>
      </c>
      <c r="E9" s="1">
        <f>SUM(E3:E8)</f>
        <v>0.99999999999999989</v>
      </c>
      <c r="F9" s="4" t="s">
        <v>15</v>
      </c>
      <c r="G9" s="1"/>
      <c r="H9" s="1">
        <f>SUM(H3:H8)</f>
        <v>75</v>
      </c>
      <c r="I9" s="1"/>
      <c r="J9" s="3">
        <f>SUM(J3:J8)</f>
        <v>6330</v>
      </c>
      <c r="K9" s="1">
        <f>SUM(K3:K8)</f>
        <v>26.375</v>
      </c>
      <c r="N9" s="1">
        <f>SUM(N3:N8)</f>
        <v>1018.4375</v>
      </c>
      <c r="O9" s="6" t="s">
        <v>19</v>
      </c>
      <c r="P9" s="6">
        <f>K9^2</f>
        <v>695.640625</v>
      </c>
      <c r="Q9" s="6"/>
      <c r="R9" s="6"/>
    </row>
    <row r="11" spans="3:18" ht="18.75" x14ac:dyDescent="0.25">
      <c r="J11" s="3">
        <f>K9*D9</f>
        <v>6330</v>
      </c>
      <c r="M11" s="1" t="s">
        <v>21</v>
      </c>
      <c r="N11" s="1">
        <f>N9-P9</f>
        <v>322.796875</v>
      </c>
    </row>
    <row r="12" spans="3:18" ht="18.75" x14ac:dyDescent="0.25">
      <c r="M12" s="1" t="s">
        <v>23</v>
      </c>
      <c r="N12" s="1">
        <f>N11^0.5</f>
        <v>17.966548778215586</v>
      </c>
    </row>
    <row r="13" spans="3:18" ht="18.75" x14ac:dyDescent="0.25">
      <c r="G13" s="17" t="s">
        <v>38</v>
      </c>
      <c r="H13" s="17"/>
      <c r="I13" s="18"/>
      <c r="J13" s="3">
        <f>D9*26.38</f>
        <v>6331.2</v>
      </c>
    </row>
  </sheetData>
  <mergeCells count="1">
    <mergeCell ref="G13:I1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4:M17"/>
  <sheetViews>
    <sheetView workbookViewId="0">
      <selection activeCell="J22" sqref="J22"/>
    </sheetView>
  </sheetViews>
  <sheetFormatPr baseColWidth="10" defaultRowHeight="15" x14ac:dyDescent="0.25"/>
  <cols>
    <col min="3" max="3" width="16.42578125" customWidth="1"/>
    <col min="4" max="4" width="15.7109375" customWidth="1"/>
    <col min="5" max="5" width="16.42578125" bestFit="1" customWidth="1"/>
    <col min="6" max="6" width="6" customWidth="1"/>
    <col min="7" max="7" width="14" customWidth="1"/>
    <col min="8" max="8" width="4" customWidth="1"/>
    <col min="10" max="10" width="16.42578125" bestFit="1" customWidth="1"/>
    <col min="12" max="12" width="12" bestFit="1" customWidth="1"/>
  </cols>
  <sheetData>
    <row r="4" spans="3:13" ht="37.5" x14ac:dyDescent="0.25">
      <c r="C4" s="1" t="s">
        <v>25</v>
      </c>
      <c r="D4" s="1" t="s">
        <v>8</v>
      </c>
      <c r="E4" s="1" t="s">
        <v>9</v>
      </c>
      <c r="F4" s="1"/>
      <c r="G4" s="1" t="s">
        <v>27</v>
      </c>
      <c r="H4" s="1"/>
      <c r="I4" s="1" t="s">
        <v>17</v>
      </c>
      <c r="J4" s="1" t="s">
        <v>26</v>
      </c>
      <c r="K4" s="1"/>
      <c r="L4" s="1"/>
      <c r="M4" s="1"/>
    </row>
    <row r="5" spans="3:13" ht="18.75" x14ac:dyDescent="0.25">
      <c r="C5" s="1">
        <v>1</v>
      </c>
      <c r="D5" s="1">
        <v>4</v>
      </c>
      <c r="E5" s="7">
        <f>D5/$D$11</f>
        <v>0.16666666666666666</v>
      </c>
      <c r="F5" s="1"/>
      <c r="G5" s="1">
        <f>C5*D5</f>
        <v>4</v>
      </c>
      <c r="H5" s="1"/>
      <c r="I5" s="1">
        <f>C5^2</f>
        <v>1</v>
      </c>
      <c r="J5" s="7">
        <f>I5*E5</f>
        <v>0.16666666666666666</v>
      </c>
      <c r="K5" s="1"/>
      <c r="L5" s="1"/>
      <c r="M5" s="1"/>
    </row>
    <row r="6" spans="3:13" ht="18.75" x14ac:dyDescent="0.25">
      <c r="C6" s="1">
        <v>2</v>
      </c>
      <c r="D6" s="1">
        <v>10</v>
      </c>
      <c r="E6" s="7">
        <f t="shared" ref="E6:E10" si="0">D6/$D$11</f>
        <v>0.41666666666666669</v>
      </c>
      <c r="F6" s="1"/>
      <c r="G6" s="1">
        <f t="shared" ref="G6:G10" si="1">C6*D6</f>
        <v>20</v>
      </c>
      <c r="H6" s="1"/>
      <c r="I6" s="1">
        <f t="shared" ref="I6:I10" si="2">C6^2</f>
        <v>4</v>
      </c>
      <c r="J6" s="7">
        <f t="shared" ref="J6:J10" si="3">I6*E6</f>
        <v>1.6666666666666667</v>
      </c>
      <c r="K6" s="1"/>
      <c r="L6" s="1"/>
      <c r="M6" s="1"/>
    </row>
    <row r="7" spans="3:13" ht="18.75" x14ac:dyDescent="0.25">
      <c r="C7" s="1">
        <v>3</v>
      </c>
      <c r="D7" s="1">
        <v>3</v>
      </c>
      <c r="E7" s="7">
        <f t="shared" si="0"/>
        <v>0.125</v>
      </c>
      <c r="F7" s="1"/>
      <c r="G7" s="1">
        <f t="shared" si="1"/>
        <v>9</v>
      </c>
      <c r="H7" s="1"/>
      <c r="I7" s="1">
        <f t="shared" si="2"/>
        <v>9</v>
      </c>
      <c r="J7" s="7">
        <f t="shared" si="3"/>
        <v>1.125</v>
      </c>
      <c r="K7" s="1"/>
      <c r="L7" s="1"/>
      <c r="M7" s="1"/>
    </row>
    <row r="8" spans="3:13" ht="18.75" x14ac:dyDescent="0.25">
      <c r="C8" s="1">
        <v>4</v>
      </c>
      <c r="D8" s="1">
        <v>2</v>
      </c>
      <c r="E8" s="7">
        <f t="shared" si="0"/>
        <v>8.3333333333333329E-2</v>
      </c>
      <c r="F8" s="1"/>
      <c r="G8" s="1">
        <f t="shared" si="1"/>
        <v>8</v>
      </c>
      <c r="H8" s="1"/>
      <c r="I8" s="1">
        <f t="shared" si="2"/>
        <v>16</v>
      </c>
      <c r="J8" s="7">
        <f t="shared" si="3"/>
        <v>1.3333333333333333</v>
      </c>
      <c r="K8" s="1"/>
      <c r="L8" s="1"/>
      <c r="M8" s="1"/>
    </row>
    <row r="9" spans="3:13" ht="18.75" x14ac:dyDescent="0.25">
      <c r="C9" s="1">
        <v>5</v>
      </c>
      <c r="D9" s="1">
        <v>2</v>
      </c>
      <c r="E9" s="7">
        <f t="shared" si="0"/>
        <v>8.3333333333333329E-2</v>
      </c>
      <c r="F9" s="1"/>
      <c r="G9" s="1">
        <f t="shared" si="1"/>
        <v>10</v>
      </c>
      <c r="H9" s="1"/>
      <c r="I9" s="1">
        <f t="shared" si="2"/>
        <v>25</v>
      </c>
      <c r="J9" s="7">
        <f t="shared" si="3"/>
        <v>2.083333333333333</v>
      </c>
      <c r="K9" s="1"/>
      <c r="L9" s="1"/>
      <c r="M9" s="1"/>
    </row>
    <row r="10" spans="3:13" ht="18.75" x14ac:dyDescent="0.25">
      <c r="C10" s="1">
        <v>6</v>
      </c>
      <c r="D10" s="1">
        <v>3</v>
      </c>
      <c r="E10" s="7">
        <f t="shared" si="0"/>
        <v>0.125</v>
      </c>
      <c r="F10" s="1"/>
      <c r="G10" s="1">
        <f t="shared" si="1"/>
        <v>18</v>
      </c>
      <c r="H10" s="1"/>
      <c r="I10" s="1">
        <f t="shared" si="2"/>
        <v>36</v>
      </c>
      <c r="J10" s="7">
        <f t="shared" si="3"/>
        <v>4.5</v>
      </c>
      <c r="K10" s="1"/>
      <c r="L10" s="1" t="s">
        <v>20</v>
      </c>
      <c r="M10" s="1"/>
    </row>
    <row r="11" spans="3:13" ht="18.75" x14ac:dyDescent="0.25">
      <c r="C11" s="1" t="s">
        <v>6</v>
      </c>
      <c r="D11" s="1">
        <f>SUM(D5:D10)</f>
        <v>24</v>
      </c>
      <c r="E11" s="1">
        <f>SUM(E5:E10)</f>
        <v>1</v>
      </c>
      <c r="F11" s="1"/>
      <c r="G11" s="1">
        <f>SUM(G5:G10)</f>
        <v>69</v>
      </c>
      <c r="H11" s="1"/>
      <c r="I11" s="1"/>
      <c r="J11" s="1">
        <f>SUM(J5:J10)</f>
        <v>10.875</v>
      </c>
      <c r="K11" s="1" t="s">
        <v>19</v>
      </c>
      <c r="L11" s="1">
        <f>G13^2</f>
        <v>8.265625</v>
      </c>
      <c r="M11" s="1"/>
    </row>
    <row r="12" spans="3:13" ht="18.75" x14ac:dyDescent="0.25"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3:13" ht="20.25" customHeight="1" x14ac:dyDescent="0.25">
      <c r="C13" s="1"/>
      <c r="D13" s="1"/>
      <c r="E13" s="1"/>
      <c r="F13" s="8" t="s">
        <v>16</v>
      </c>
      <c r="G13" s="8">
        <f>G11/D11</f>
        <v>2.875</v>
      </c>
      <c r="H13" s="1"/>
      <c r="I13" s="8" t="s">
        <v>28</v>
      </c>
      <c r="J13" s="8">
        <f>J11-L11</f>
        <v>2.609375</v>
      </c>
      <c r="K13" s="1"/>
      <c r="L13" s="1"/>
      <c r="M13" s="1"/>
    </row>
    <row r="14" spans="3:13" ht="18.75" x14ac:dyDescent="0.25">
      <c r="C14" s="1"/>
      <c r="D14" s="1"/>
      <c r="E14" s="1"/>
      <c r="F14" s="1"/>
      <c r="G14" s="1"/>
      <c r="H14" s="1"/>
      <c r="I14" s="8" t="s">
        <v>22</v>
      </c>
      <c r="J14" s="8">
        <f>J13^0.5</f>
        <v>1.6153559979150107</v>
      </c>
      <c r="K14" s="1"/>
      <c r="L14" s="1"/>
      <c r="M14" s="1"/>
    </row>
    <row r="15" spans="3:13" ht="18.75" x14ac:dyDescent="0.25"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3:13" ht="18.75" x14ac:dyDescent="0.25"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3:13" ht="18.75" x14ac:dyDescent="0.25"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1A54ED-DFD2-4BCA-89CB-1B21EC457097}">
  <dimension ref="C4:I18"/>
  <sheetViews>
    <sheetView workbookViewId="0">
      <selection activeCell="L4" sqref="L4"/>
    </sheetView>
  </sheetViews>
  <sheetFormatPr baseColWidth="10" defaultRowHeight="15" x14ac:dyDescent="0.25"/>
  <cols>
    <col min="3" max="3" width="21.140625" customWidth="1"/>
    <col min="4" max="4" width="10.42578125" bestFit="1" customWidth="1"/>
    <col min="5" max="5" width="16.42578125" bestFit="1" customWidth="1"/>
    <col min="7" max="7" width="17.5703125" bestFit="1" customWidth="1"/>
    <col min="8" max="8" width="19.85546875" customWidth="1"/>
    <col min="9" max="9" width="18" customWidth="1"/>
  </cols>
  <sheetData>
    <row r="4" spans="3:9" ht="36" customHeight="1" x14ac:dyDescent="0.25">
      <c r="C4" s="9" t="s">
        <v>29</v>
      </c>
      <c r="D4" s="9" t="s">
        <v>9</v>
      </c>
      <c r="E4" s="10" t="s">
        <v>10</v>
      </c>
      <c r="G4" s="9" t="s">
        <v>30</v>
      </c>
      <c r="H4" s="9" t="s">
        <v>31</v>
      </c>
      <c r="I4" s="16" t="s">
        <v>10</v>
      </c>
    </row>
    <row r="5" spans="3:9" ht="15.75" x14ac:dyDescent="0.25">
      <c r="C5" s="9" t="s">
        <v>32</v>
      </c>
      <c r="D5" s="11">
        <v>0.2</v>
      </c>
      <c r="E5" s="12">
        <f>D5</f>
        <v>0.2</v>
      </c>
      <c r="G5" s="14">
        <v>200000</v>
      </c>
      <c r="H5" s="13">
        <f>G5/$G$10</f>
        <v>0.1</v>
      </c>
      <c r="I5" s="16">
        <f>H5</f>
        <v>0.1</v>
      </c>
    </row>
    <row r="6" spans="3:9" ht="15.75" x14ac:dyDescent="0.25">
      <c r="C6" s="9" t="s">
        <v>33</v>
      </c>
      <c r="D6" s="11">
        <v>0.2</v>
      </c>
      <c r="E6" s="12">
        <f>E5+D6</f>
        <v>0.4</v>
      </c>
      <c r="G6" s="14">
        <v>400000</v>
      </c>
      <c r="H6" s="13">
        <f t="shared" ref="H6:H8" si="0">G6/$G$10</f>
        <v>0.2</v>
      </c>
      <c r="I6" s="16">
        <f>I5+H6</f>
        <v>0.30000000000000004</v>
      </c>
    </row>
    <row r="7" spans="3:9" ht="15.75" x14ac:dyDescent="0.25">
      <c r="C7" s="9" t="s">
        <v>34</v>
      </c>
      <c r="D7" s="11">
        <v>0.2</v>
      </c>
      <c r="E7" s="12">
        <f t="shared" ref="E7:E9" si="1">E6+D7</f>
        <v>0.60000000000000009</v>
      </c>
      <c r="G7" s="14">
        <v>200000</v>
      </c>
      <c r="H7" s="13">
        <f t="shared" si="0"/>
        <v>0.1</v>
      </c>
      <c r="I7" s="16">
        <f t="shared" ref="I7:I9" si="2">I6+H7</f>
        <v>0.4</v>
      </c>
    </row>
    <row r="8" spans="3:9" ht="15.75" x14ac:dyDescent="0.25">
      <c r="C8" s="9" t="s">
        <v>35</v>
      </c>
      <c r="D8" s="11">
        <v>0.2</v>
      </c>
      <c r="E8" s="12">
        <f t="shared" si="1"/>
        <v>0.8</v>
      </c>
      <c r="G8" s="15">
        <f>G10-G9-G7-G6-G5</f>
        <v>200000</v>
      </c>
      <c r="H8" s="13">
        <f t="shared" si="0"/>
        <v>0.1</v>
      </c>
      <c r="I8" s="16">
        <f t="shared" si="2"/>
        <v>0.5</v>
      </c>
    </row>
    <row r="9" spans="3:9" ht="15.75" x14ac:dyDescent="0.25">
      <c r="C9" s="9" t="s">
        <v>36</v>
      </c>
      <c r="D9" s="11">
        <v>0.2</v>
      </c>
      <c r="E9" s="12">
        <f t="shared" si="1"/>
        <v>1</v>
      </c>
      <c r="G9" s="15">
        <v>1000000</v>
      </c>
      <c r="H9" s="9">
        <v>0.5</v>
      </c>
      <c r="I9" s="16">
        <f t="shared" si="2"/>
        <v>1</v>
      </c>
    </row>
    <row r="10" spans="3:9" ht="15.75" x14ac:dyDescent="0.25">
      <c r="G10" s="14">
        <v>2000000</v>
      </c>
      <c r="H10" s="2"/>
    </row>
    <row r="14" spans="3:9" ht="31.5" x14ac:dyDescent="0.25">
      <c r="C14" s="9" t="s">
        <v>29</v>
      </c>
      <c r="D14" s="9" t="s">
        <v>9</v>
      </c>
      <c r="E14" s="10" t="s">
        <v>10</v>
      </c>
      <c r="G14" s="9" t="s">
        <v>30</v>
      </c>
      <c r="H14" s="9" t="s">
        <v>31</v>
      </c>
      <c r="I14" s="16" t="s">
        <v>10</v>
      </c>
    </row>
    <row r="15" spans="3:9" ht="15.75" x14ac:dyDescent="0.25">
      <c r="C15" s="9" t="s">
        <v>37</v>
      </c>
      <c r="D15" s="11">
        <v>0.6</v>
      </c>
      <c r="E15" s="12">
        <v>0.6</v>
      </c>
      <c r="G15" s="14">
        <v>600000</v>
      </c>
      <c r="H15" s="13">
        <f>G15/$G$10</f>
        <v>0.3</v>
      </c>
      <c r="I15" s="16">
        <f>H15</f>
        <v>0.3</v>
      </c>
    </row>
    <row r="16" spans="3:9" ht="15.75" x14ac:dyDescent="0.25">
      <c r="C16" s="9" t="s">
        <v>33</v>
      </c>
      <c r="D16" s="11">
        <v>0.2</v>
      </c>
      <c r="E16" s="12">
        <f>E15+D16</f>
        <v>0.8</v>
      </c>
      <c r="G16" s="14">
        <v>400000</v>
      </c>
      <c r="H16" s="13">
        <f t="shared" ref="H16" si="3">G16/$G$10</f>
        <v>0.2</v>
      </c>
      <c r="I16" s="16">
        <f>I15+H16</f>
        <v>0.5</v>
      </c>
    </row>
    <row r="17" spans="3:9" ht="15.75" x14ac:dyDescent="0.25">
      <c r="C17" s="9" t="s">
        <v>36</v>
      </c>
      <c r="D17" s="11">
        <v>0.2</v>
      </c>
      <c r="E17" s="12">
        <f>E16+D17</f>
        <v>1</v>
      </c>
      <c r="G17" s="15">
        <v>1000000</v>
      </c>
      <c r="H17" s="9">
        <v>0.5</v>
      </c>
      <c r="I17" s="16">
        <f>I16+H17</f>
        <v>1</v>
      </c>
    </row>
    <row r="18" spans="3:9" ht="15.75" x14ac:dyDescent="0.25">
      <c r="C18" s="9"/>
      <c r="D18" s="9">
        <f>SUM(D15:D17)</f>
        <v>1</v>
      </c>
      <c r="E18" s="12"/>
      <c r="G18" s="14">
        <v>2000000</v>
      </c>
      <c r="H18" s="9">
        <f>SUM(H15:H17)</f>
        <v>1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23"/>
  <sheetViews>
    <sheetView tabSelected="1" workbookViewId="0">
      <selection activeCell="F24" sqref="F24"/>
    </sheetView>
  </sheetViews>
  <sheetFormatPr baseColWidth="10" defaultRowHeight="15" x14ac:dyDescent="0.25"/>
  <sheetData>
    <row r="2" spans="2:9" x14ac:dyDescent="0.25">
      <c r="F2" t="s">
        <v>39</v>
      </c>
      <c r="G2" t="s">
        <v>40</v>
      </c>
      <c r="H2" t="s">
        <v>41</v>
      </c>
      <c r="I2" t="s">
        <v>43</v>
      </c>
    </row>
    <row r="3" spans="2:9" x14ac:dyDescent="0.25">
      <c r="B3">
        <v>0.1</v>
      </c>
      <c r="C3">
        <v>35.799999999999997</v>
      </c>
      <c r="F3">
        <v>0.1</v>
      </c>
      <c r="G3">
        <v>35.799999999999997</v>
      </c>
      <c r="H3">
        <f>F3*G3</f>
        <v>3.58</v>
      </c>
      <c r="I3">
        <f>F3^2</f>
        <v>1.0000000000000002E-2</v>
      </c>
    </row>
    <row r="4" spans="2:9" x14ac:dyDescent="0.25">
      <c r="B4">
        <v>0.3</v>
      </c>
      <c r="C4">
        <v>52.2</v>
      </c>
      <c r="F4">
        <v>0.3</v>
      </c>
      <c r="G4">
        <v>52.2</v>
      </c>
      <c r="H4">
        <f t="shared" ref="H4:H15" si="0">F4*G4</f>
        <v>15.66</v>
      </c>
      <c r="I4">
        <f t="shared" ref="I4:I15" si="1">F4^2</f>
        <v>0.09</v>
      </c>
    </row>
    <row r="5" spans="2:9" x14ac:dyDescent="0.25">
      <c r="B5">
        <v>0.15</v>
      </c>
      <c r="C5">
        <v>40</v>
      </c>
      <c r="F5">
        <v>0.15</v>
      </c>
      <c r="G5">
        <v>40</v>
      </c>
      <c r="H5">
        <f t="shared" si="0"/>
        <v>6</v>
      </c>
      <c r="I5">
        <f t="shared" si="1"/>
        <v>2.2499999999999999E-2</v>
      </c>
    </row>
    <row r="6" spans="2:9" x14ac:dyDescent="0.25">
      <c r="B6">
        <v>0.6</v>
      </c>
      <c r="C6">
        <v>84.9</v>
      </c>
      <c r="F6">
        <v>0.6</v>
      </c>
      <c r="G6">
        <v>84.9</v>
      </c>
      <c r="H6">
        <f t="shared" si="0"/>
        <v>50.940000000000005</v>
      </c>
      <c r="I6">
        <f t="shared" si="1"/>
        <v>0.36</v>
      </c>
    </row>
    <row r="7" spans="2:9" x14ac:dyDescent="0.25">
      <c r="B7">
        <v>0.7</v>
      </c>
      <c r="C7">
        <v>88.5</v>
      </c>
      <c r="F7">
        <v>0.7</v>
      </c>
      <c r="G7">
        <v>88.5</v>
      </c>
      <c r="H7">
        <f t="shared" si="0"/>
        <v>61.949999999999996</v>
      </c>
      <c r="I7">
        <f t="shared" si="1"/>
        <v>0.48999999999999994</v>
      </c>
    </row>
    <row r="8" spans="2:9" x14ac:dyDescent="0.25">
      <c r="B8">
        <v>0.2</v>
      </c>
      <c r="C8">
        <v>43.4</v>
      </c>
      <c r="F8">
        <v>0.2</v>
      </c>
      <c r="G8">
        <v>43.4</v>
      </c>
      <c r="H8">
        <f t="shared" si="0"/>
        <v>8.68</v>
      </c>
      <c r="I8">
        <f t="shared" si="1"/>
        <v>4.0000000000000008E-2</v>
      </c>
    </row>
    <row r="9" spans="2:9" x14ac:dyDescent="0.25">
      <c r="B9">
        <v>0.5</v>
      </c>
      <c r="C9">
        <v>72.099999999999994</v>
      </c>
      <c r="F9">
        <v>0.5</v>
      </c>
      <c r="G9">
        <v>72.099999999999994</v>
      </c>
      <c r="H9">
        <f t="shared" si="0"/>
        <v>36.049999999999997</v>
      </c>
      <c r="I9">
        <f t="shared" si="1"/>
        <v>0.25</v>
      </c>
    </row>
    <row r="10" spans="2:9" x14ac:dyDescent="0.25">
      <c r="B10">
        <v>0.2</v>
      </c>
      <c r="C10">
        <v>44.5</v>
      </c>
      <c r="F10">
        <v>0.2</v>
      </c>
      <c r="G10">
        <v>44.5</v>
      </c>
      <c r="H10">
        <f t="shared" si="0"/>
        <v>8.9</v>
      </c>
      <c r="I10">
        <f t="shared" si="1"/>
        <v>4.0000000000000008E-2</v>
      </c>
    </row>
    <row r="11" spans="2:9" x14ac:dyDescent="0.25">
      <c r="B11">
        <v>0.3</v>
      </c>
      <c r="C11">
        <v>56.8</v>
      </c>
      <c r="F11">
        <v>0.3</v>
      </c>
      <c r="G11">
        <v>56.8</v>
      </c>
      <c r="H11">
        <f t="shared" si="0"/>
        <v>17.04</v>
      </c>
      <c r="I11">
        <f t="shared" si="1"/>
        <v>0.09</v>
      </c>
    </row>
    <row r="12" spans="2:9" x14ac:dyDescent="0.25">
      <c r="B12">
        <v>0.15</v>
      </c>
      <c r="C12">
        <v>38.700000000000003</v>
      </c>
      <c r="F12">
        <v>0.15</v>
      </c>
      <c r="G12">
        <v>38.700000000000003</v>
      </c>
      <c r="H12">
        <f t="shared" si="0"/>
        <v>5.8050000000000006</v>
      </c>
      <c r="I12">
        <f t="shared" si="1"/>
        <v>2.2499999999999999E-2</v>
      </c>
    </row>
    <row r="13" spans="2:9" x14ac:dyDescent="0.25">
      <c r="B13">
        <v>0.55000000000000004</v>
      </c>
      <c r="C13">
        <v>78.3</v>
      </c>
      <c r="F13">
        <v>0.55000000000000004</v>
      </c>
      <c r="G13">
        <v>78.3</v>
      </c>
      <c r="H13">
        <f t="shared" si="0"/>
        <v>43.065000000000005</v>
      </c>
      <c r="I13">
        <f t="shared" si="1"/>
        <v>0.30250000000000005</v>
      </c>
    </row>
    <row r="14" spans="2:9" x14ac:dyDescent="0.25">
      <c r="B14">
        <v>0.6</v>
      </c>
      <c r="C14">
        <v>82.2</v>
      </c>
      <c r="F14">
        <v>0.6</v>
      </c>
      <c r="G14">
        <v>82.2</v>
      </c>
      <c r="H14">
        <f t="shared" si="0"/>
        <v>49.32</v>
      </c>
      <c r="I14">
        <f t="shared" si="1"/>
        <v>0.36</v>
      </c>
    </row>
    <row r="15" spans="2:9" x14ac:dyDescent="0.25">
      <c r="B15">
        <v>0.2</v>
      </c>
      <c r="C15">
        <v>41.1</v>
      </c>
      <c r="F15">
        <v>0.2</v>
      </c>
      <c r="G15">
        <v>41.1</v>
      </c>
      <c r="H15">
        <f t="shared" si="0"/>
        <v>8.2200000000000006</v>
      </c>
      <c r="I15">
        <f t="shared" si="1"/>
        <v>4.0000000000000008E-2</v>
      </c>
    </row>
    <row r="17" spans="2:9" x14ac:dyDescent="0.25">
      <c r="F17" s="19">
        <f>AVERAGE(F3:F15)</f>
        <v>0.35</v>
      </c>
      <c r="G17" s="19">
        <f>AVERAGE(G3:G15)</f>
        <v>58.346153846153847</v>
      </c>
      <c r="H17" s="19">
        <f>AVERAGE(H3:H15)</f>
        <v>24.246923076923078</v>
      </c>
      <c r="I17" s="19">
        <f>AVERAGE(I3:I15)</f>
        <v>0.16288461538461541</v>
      </c>
    </row>
    <row r="18" spans="2:9" x14ac:dyDescent="0.25">
      <c r="B18">
        <f>LINEST(C3:C15,B3:B15)</f>
        <v>94.733333333333334</v>
      </c>
    </row>
    <row r="19" spans="2:9" x14ac:dyDescent="0.25">
      <c r="F19" t="s">
        <v>42</v>
      </c>
      <c r="G19">
        <f>H17-F17*G17</f>
        <v>3.8257692307692324</v>
      </c>
    </row>
    <row r="20" spans="2:9" x14ac:dyDescent="0.25">
      <c r="B20">
        <f>CORREL(B3:B15,C3:C15)</f>
        <v>0.99549811978879776</v>
      </c>
    </row>
    <row r="21" spans="2:9" x14ac:dyDescent="0.25">
      <c r="F21" t="s">
        <v>44</v>
      </c>
      <c r="G21" s="20">
        <f>I17-F17^2</f>
        <v>4.0384615384615422E-2</v>
      </c>
    </row>
    <row r="22" spans="2:9" x14ac:dyDescent="0.25">
      <c r="B22">
        <f>CORREL(C3:C15,B3:B15)</f>
        <v>0.99549811978879776</v>
      </c>
    </row>
    <row r="23" spans="2:9" x14ac:dyDescent="0.25">
      <c r="F23" t="s">
        <v>45</v>
      </c>
      <c r="G23">
        <f>G19/G21</f>
        <v>94.733333333333292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a5</vt:lpstr>
      <vt:lpstr>a6</vt:lpstr>
      <vt:lpstr>a7</vt:lpstr>
      <vt:lpstr>a8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Meisel</dc:creator>
  <cp:lastModifiedBy>Jürgen Meisel</cp:lastModifiedBy>
  <dcterms:created xsi:type="dcterms:W3CDTF">2016-07-09T09:00:04Z</dcterms:created>
  <dcterms:modified xsi:type="dcterms:W3CDTF">2025-06-09T09:13:34Z</dcterms:modified>
</cp:coreProperties>
</file>